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uregio Regatta 2023\"/>
    </mc:Choice>
  </mc:AlternateContent>
  <xr:revisionPtr revIDLastSave="0" documentId="8_{40B9BC9F-24CD-4037-B6DC-E60F0D44C7E7}" xr6:coauthVersionLast="47" xr6:coauthVersionMax="47" xr10:uidLastSave="{00000000-0000-0000-0000-000000000000}"/>
  <bookViews>
    <workbookView xWindow="-108" yWindow="-108" windowWidth="23256" windowHeight="12456" firstSheet="3" activeTab="3" xr2:uid="{00000000-000D-0000-FFFF-FFFF00000000}"/>
  </bookViews>
  <sheets>
    <sheet name="Uitleg" sheetId="1" r:id="rId1"/>
    <sheet name="Deelnemers" sheetId="4" r:id="rId2"/>
    <sheet name="Uitslag" sheetId="2" r:id="rId3"/>
    <sheet name="Uitslag (2)" sheetId="16" r:id="rId4"/>
    <sheet name="klasse_A" sheetId="5" r:id="rId5"/>
    <sheet name="klasse_B" sheetId="9" r:id="rId6"/>
    <sheet name="klasse_C" sheetId="10" r:id="rId7"/>
    <sheet name="klasse_D" sheetId="11" r:id="rId8"/>
    <sheet name="klasse_E" sheetId="13" r:id="rId9"/>
    <sheet name="klasse_F" sheetId="14" r:id="rId10"/>
  </sheets>
  <definedNames>
    <definedName name="_xlnm._FilterDatabase" localSheetId="1" hidden="1">Deelnemers!$A$4:$I$104</definedName>
    <definedName name="_xlnm._FilterDatabase" localSheetId="4" hidden="1">klasse_A!$B$6:$BG$56</definedName>
    <definedName name="_xlnm._FilterDatabase" localSheetId="5" hidden="1">klasse_B!$B$6:$BG$56</definedName>
    <definedName name="_xlnm._FilterDatabase" localSheetId="6" hidden="1">klasse_C!$B$6:$BG$56</definedName>
    <definedName name="_xlnm._FilterDatabase" localSheetId="7" hidden="1">klasse_D!$B$6:$BG$56</definedName>
    <definedName name="_xlnm._FilterDatabase" localSheetId="8" hidden="1">klasse_E!$B$6:$BG$56</definedName>
    <definedName name="_xlnm._FilterDatabase" localSheetId="9" hidden="1">klasse_F!$B$6:$BG$56</definedName>
    <definedName name="Deelnemers">Deelnemers!$A$5:$H$104</definedName>
    <definedName name="Klasse_A">klasse_A!$B$7:$BG$56</definedName>
    <definedName name="Klasse_B">klasse_B!$B$7:$BG$56</definedName>
    <definedName name="klasse_C">klasse_C!$B$7:$BG$56</definedName>
    <definedName name="klasse_D">klasse_D!$B$7:$BG$56</definedName>
    <definedName name="klasse_E">klasse_E!$B$7:$BG$56</definedName>
    <definedName name="klasse_F">klasse_F!$B$7:$BG$56</definedName>
    <definedName name="lijst">Deelnemers!$A$5:$H$104</definedName>
    <definedName name="Punten">Deelnemers!$K$5:$L$54</definedName>
    <definedName name="xxx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9" l="1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A10" i="2" l="1"/>
  <c r="A13" i="2"/>
  <c r="A34" i="4" l="1"/>
  <c r="A26" i="4"/>
  <c r="A15" i="4"/>
  <c r="A35" i="4"/>
  <c r="A21" i="4"/>
  <c r="A28" i="4"/>
  <c r="A36" i="4"/>
  <c r="A8" i="4"/>
  <c r="A25" i="4"/>
  <c r="A37" i="4"/>
  <c r="A38" i="4"/>
  <c r="A31" i="4"/>
  <c r="A23" i="4"/>
  <c r="A39" i="4"/>
  <c r="A5" i="4"/>
  <c r="A9" i="4"/>
  <c r="A40" i="4"/>
  <c r="A18" i="4"/>
  <c r="A10" i="4"/>
  <c r="A41" i="4"/>
  <c r="A42" i="4"/>
  <c r="A19" i="4"/>
  <c r="A43" i="4"/>
  <c r="A44" i="4"/>
  <c r="A45" i="4"/>
  <c r="A12" i="4"/>
  <c r="A13" i="4"/>
  <c r="A46" i="4"/>
  <c r="A7" i="4"/>
  <c r="A16" i="4"/>
  <c r="A47" i="4"/>
  <c r="A48" i="4"/>
  <c r="A49" i="4"/>
  <c r="A50" i="4"/>
  <c r="A27" i="4"/>
  <c r="A20" i="4"/>
  <c r="A51" i="4"/>
  <c r="A17" i="4"/>
  <c r="A52" i="4"/>
  <c r="A11" i="4"/>
  <c r="A53" i="4"/>
  <c r="A54" i="4"/>
  <c r="A55" i="4"/>
  <c r="A56" i="4"/>
  <c r="A14" i="4"/>
  <c r="A29" i="4"/>
  <c r="A6" i="4"/>
  <c r="A22" i="4"/>
  <c r="A24" i="4"/>
  <c r="A32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C20" i="2"/>
  <c r="C116" i="2" l="1"/>
  <c r="C117" i="2"/>
  <c r="C118" i="2"/>
  <c r="C119" i="2"/>
  <c r="C120" i="2"/>
  <c r="C121" i="2"/>
  <c r="C107" i="2"/>
  <c r="C96" i="2"/>
  <c r="C97" i="2"/>
  <c r="C98" i="2"/>
  <c r="C99" i="2"/>
  <c r="C100" i="2"/>
  <c r="C101" i="2"/>
  <c r="C87" i="2"/>
  <c r="C60" i="2"/>
  <c r="C61" i="2"/>
  <c r="C76" i="2"/>
  <c r="C77" i="2"/>
  <c r="C78" i="2"/>
  <c r="C79" i="2"/>
  <c r="C80" i="2"/>
  <c r="C81" i="2"/>
  <c r="C67" i="2"/>
  <c r="AZ56" i="14"/>
  <c r="BG56" i="14" s="1"/>
  <c r="AY56" i="14"/>
  <c r="BF56" i="14" s="1"/>
  <c r="AX56" i="14"/>
  <c r="BE56" i="14" s="1"/>
  <c r="AW56" i="14"/>
  <c r="BD56" i="14" s="1"/>
  <c r="AV56" i="14"/>
  <c r="BC56" i="14" s="1"/>
  <c r="AU56" i="14"/>
  <c r="BB56" i="14" s="1"/>
  <c r="AL56" i="14"/>
  <c r="AS56" i="14" s="1"/>
  <c r="AK56" i="14"/>
  <c r="AR56" i="14" s="1"/>
  <c r="AJ56" i="14"/>
  <c r="AQ56" i="14" s="1"/>
  <c r="AI56" i="14"/>
  <c r="AP56" i="14" s="1"/>
  <c r="AH56" i="14"/>
  <c r="AO56" i="14" s="1"/>
  <c r="AG56" i="14"/>
  <c r="AN56" i="14" s="1"/>
  <c r="AE56" i="14"/>
  <c r="AD56" i="14"/>
  <c r="AC56" i="14"/>
  <c r="AB56" i="14"/>
  <c r="AA56" i="14"/>
  <c r="Z56" i="14"/>
  <c r="X56" i="14"/>
  <c r="W56" i="14"/>
  <c r="V56" i="14"/>
  <c r="U56" i="14"/>
  <c r="T56" i="14"/>
  <c r="S56" i="14"/>
  <c r="Q56" i="14"/>
  <c r="P56" i="14"/>
  <c r="H56" i="14"/>
  <c r="G56" i="14"/>
  <c r="F56" i="14"/>
  <c r="E56" i="14"/>
  <c r="D56" i="14"/>
  <c r="B56" i="14"/>
  <c r="AZ55" i="14"/>
  <c r="BG55" i="14" s="1"/>
  <c r="AY55" i="14"/>
  <c r="BF55" i="14" s="1"/>
  <c r="AX55" i="14"/>
  <c r="BE55" i="14" s="1"/>
  <c r="AW55" i="14"/>
  <c r="BD55" i="14" s="1"/>
  <c r="AV55" i="14"/>
  <c r="BC55" i="14" s="1"/>
  <c r="AU55" i="14"/>
  <c r="BB55" i="14" s="1"/>
  <c r="AL55" i="14"/>
  <c r="AS55" i="14" s="1"/>
  <c r="AK55" i="14"/>
  <c r="AR55" i="14" s="1"/>
  <c r="AJ55" i="14"/>
  <c r="AQ55" i="14" s="1"/>
  <c r="AI55" i="14"/>
  <c r="AP55" i="14" s="1"/>
  <c r="AH55" i="14"/>
  <c r="AO55" i="14" s="1"/>
  <c r="AG55" i="14"/>
  <c r="AN55" i="14" s="1"/>
  <c r="AE55" i="14"/>
  <c r="AD55" i="14"/>
  <c r="AC55" i="14"/>
  <c r="AB55" i="14"/>
  <c r="AA55" i="14"/>
  <c r="Z55" i="14"/>
  <c r="X55" i="14"/>
  <c r="W55" i="14"/>
  <c r="V55" i="14"/>
  <c r="U55" i="14"/>
  <c r="T55" i="14"/>
  <c r="S55" i="14"/>
  <c r="Q55" i="14"/>
  <c r="P55" i="14"/>
  <c r="H55" i="14"/>
  <c r="G55" i="14"/>
  <c r="F55" i="14"/>
  <c r="E55" i="14"/>
  <c r="D55" i="14"/>
  <c r="B55" i="14"/>
  <c r="AZ54" i="14"/>
  <c r="BG54" i="14" s="1"/>
  <c r="AY54" i="14"/>
  <c r="BF54" i="14" s="1"/>
  <c r="AX54" i="14"/>
  <c r="BE54" i="14" s="1"/>
  <c r="AW54" i="14"/>
  <c r="BD54" i="14" s="1"/>
  <c r="AV54" i="14"/>
  <c r="BC54" i="14" s="1"/>
  <c r="AU54" i="14"/>
  <c r="BB54" i="14" s="1"/>
  <c r="AL54" i="14"/>
  <c r="AS54" i="14" s="1"/>
  <c r="AK54" i="14"/>
  <c r="AR54" i="14" s="1"/>
  <c r="AJ54" i="14"/>
  <c r="AQ54" i="14" s="1"/>
  <c r="AI54" i="14"/>
  <c r="AP54" i="14" s="1"/>
  <c r="AH54" i="14"/>
  <c r="AO54" i="14" s="1"/>
  <c r="AG54" i="14"/>
  <c r="AN54" i="14" s="1"/>
  <c r="AE54" i="14"/>
  <c r="AD54" i="14"/>
  <c r="AC54" i="14"/>
  <c r="AB54" i="14"/>
  <c r="AA54" i="14"/>
  <c r="Z54" i="14"/>
  <c r="X54" i="14"/>
  <c r="W54" i="14"/>
  <c r="V54" i="14"/>
  <c r="U54" i="14"/>
  <c r="T54" i="14"/>
  <c r="S54" i="14"/>
  <c r="Q54" i="14"/>
  <c r="P54" i="14"/>
  <c r="H54" i="14"/>
  <c r="G54" i="14"/>
  <c r="F54" i="14"/>
  <c r="E54" i="14"/>
  <c r="D54" i="14"/>
  <c r="B54" i="14"/>
  <c r="AZ53" i="14"/>
  <c r="BG53" i="14" s="1"/>
  <c r="AY53" i="14"/>
  <c r="BF53" i="14" s="1"/>
  <c r="AX53" i="14"/>
  <c r="BE53" i="14" s="1"/>
  <c r="AW53" i="14"/>
  <c r="BD53" i="14" s="1"/>
  <c r="AV53" i="14"/>
  <c r="BC53" i="14" s="1"/>
  <c r="AU53" i="14"/>
  <c r="BB53" i="14" s="1"/>
  <c r="AL53" i="14"/>
  <c r="AS53" i="14" s="1"/>
  <c r="AK53" i="14"/>
  <c r="AR53" i="14" s="1"/>
  <c r="AJ53" i="14"/>
  <c r="AQ53" i="14" s="1"/>
  <c r="AI53" i="14"/>
  <c r="AP53" i="14" s="1"/>
  <c r="AH53" i="14"/>
  <c r="AO53" i="14" s="1"/>
  <c r="AG53" i="14"/>
  <c r="AN53" i="14" s="1"/>
  <c r="AE53" i="14"/>
  <c r="AD53" i="14"/>
  <c r="AC53" i="14"/>
  <c r="AB53" i="14"/>
  <c r="AA53" i="14"/>
  <c r="Z53" i="14"/>
  <c r="X53" i="14"/>
  <c r="W53" i="14"/>
  <c r="V53" i="14"/>
  <c r="U53" i="14"/>
  <c r="T53" i="14"/>
  <c r="S53" i="14"/>
  <c r="Q53" i="14"/>
  <c r="P53" i="14"/>
  <c r="H53" i="14"/>
  <c r="G53" i="14"/>
  <c r="F53" i="14"/>
  <c r="E53" i="14"/>
  <c r="D53" i="14"/>
  <c r="B53" i="14"/>
  <c r="AZ52" i="14"/>
  <c r="BG52" i="14" s="1"/>
  <c r="AY52" i="14"/>
  <c r="BF52" i="14" s="1"/>
  <c r="AX52" i="14"/>
  <c r="BE52" i="14" s="1"/>
  <c r="AW52" i="14"/>
  <c r="BD52" i="14" s="1"/>
  <c r="AV52" i="14"/>
  <c r="BC52" i="14" s="1"/>
  <c r="AU52" i="14"/>
  <c r="BB52" i="14" s="1"/>
  <c r="AL52" i="14"/>
  <c r="AS52" i="14" s="1"/>
  <c r="AK52" i="14"/>
  <c r="AR52" i="14" s="1"/>
  <c r="AJ52" i="14"/>
  <c r="AQ52" i="14" s="1"/>
  <c r="AI52" i="14"/>
  <c r="AP52" i="14" s="1"/>
  <c r="AH52" i="14"/>
  <c r="AO52" i="14" s="1"/>
  <c r="AG52" i="14"/>
  <c r="AN52" i="14" s="1"/>
  <c r="AE52" i="14"/>
  <c r="AD52" i="14"/>
  <c r="AC52" i="14"/>
  <c r="AB52" i="14"/>
  <c r="AA52" i="14"/>
  <c r="Z52" i="14"/>
  <c r="X52" i="14"/>
  <c r="W52" i="14"/>
  <c r="V52" i="14"/>
  <c r="U52" i="14"/>
  <c r="T52" i="14"/>
  <c r="S52" i="14"/>
  <c r="Q52" i="14"/>
  <c r="P52" i="14"/>
  <c r="H52" i="14"/>
  <c r="G52" i="14"/>
  <c r="F52" i="14"/>
  <c r="E52" i="14"/>
  <c r="D52" i="14"/>
  <c r="B52" i="14"/>
  <c r="AZ51" i="14"/>
  <c r="BG51" i="14" s="1"/>
  <c r="AY51" i="14"/>
  <c r="BF51" i="14" s="1"/>
  <c r="AX51" i="14"/>
  <c r="BE51" i="14" s="1"/>
  <c r="AW51" i="14"/>
  <c r="BD51" i="14" s="1"/>
  <c r="AV51" i="14"/>
  <c r="BC51" i="14" s="1"/>
  <c r="AU51" i="14"/>
  <c r="BB51" i="14" s="1"/>
  <c r="AL51" i="14"/>
  <c r="AS51" i="14" s="1"/>
  <c r="AK51" i="14"/>
  <c r="AR51" i="14" s="1"/>
  <c r="AJ51" i="14"/>
  <c r="AQ51" i="14" s="1"/>
  <c r="AI51" i="14"/>
  <c r="AP51" i="14" s="1"/>
  <c r="AH51" i="14"/>
  <c r="AO51" i="14" s="1"/>
  <c r="AG51" i="14"/>
  <c r="AN51" i="14" s="1"/>
  <c r="AE51" i="14"/>
  <c r="AD51" i="14"/>
  <c r="AC51" i="14"/>
  <c r="AB51" i="14"/>
  <c r="AA51" i="14"/>
  <c r="Z51" i="14"/>
  <c r="X51" i="14"/>
  <c r="W51" i="14"/>
  <c r="V51" i="14"/>
  <c r="U51" i="14"/>
  <c r="T51" i="14"/>
  <c r="S51" i="14"/>
  <c r="Q51" i="14"/>
  <c r="P51" i="14"/>
  <c r="H51" i="14"/>
  <c r="G51" i="14"/>
  <c r="F51" i="14"/>
  <c r="E51" i="14"/>
  <c r="D51" i="14"/>
  <c r="B51" i="14"/>
  <c r="AZ50" i="14"/>
  <c r="BG50" i="14" s="1"/>
  <c r="AY50" i="14"/>
  <c r="BF50" i="14" s="1"/>
  <c r="AX50" i="14"/>
  <c r="BE50" i="14" s="1"/>
  <c r="AW50" i="14"/>
  <c r="BD50" i="14" s="1"/>
  <c r="AV50" i="14"/>
  <c r="BC50" i="14" s="1"/>
  <c r="AU50" i="14"/>
  <c r="BB50" i="14" s="1"/>
  <c r="AL50" i="14"/>
  <c r="AS50" i="14" s="1"/>
  <c r="AK50" i="14"/>
  <c r="AR50" i="14" s="1"/>
  <c r="AJ50" i="14"/>
  <c r="AQ50" i="14" s="1"/>
  <c r="AI50" i="14"/>
  <c r="AP50" i="14" s="1"/>
  <c r="AH50" i="14"/>
  <c r="AO50" i="14" s="1"/>
  <c r="AG50" i="14"/>
  <c r="AN50" i="14" s="1"/>
  <c r="AE50" i="14"/>
  <c r="AD50" i="14"/>
  <c r="AC50" i="14"/>
  <c r="AB50" i="14"/>
  <c r="AA50" i="14"/>
  <c r="Z50" i="14"/>
  <c r="X50" i="14"/>
  <c r="W50" i="14"/>
  <c r="V50" i="14"/>
  <c r="U50" i="14"/>
  <c r="T50" i="14"/>
  <c r="S50" i="14"/>
  <c r="Q50" i="14"/>
  <c r="P50" i="14"/>
  <c r="H50" i="14"/>
  <c r="G50" i="14"/>
  <c r="F50" i="14"/>
  <c r="E50" i="14"/>
  <c r="D50" i="14"/>
  <c r="B50" i="14"/>
  <c r="AZ49" i="14"/>
  <c r="BG49" i="14" s="1"/>
  <c r="AY49" i="14"/>
  <c r="BF49" i="14" s="1"/>
  <c r="AX49" i="14"/>
  <c r="BE49" i="14" s="1"/>
  <c r="AW49" i="14"/>
  <c r="BD49" i="14" s="1"/>
  <c r="AV49" i="14"/>
  <c r="BC49" i="14" s="1"/>
  <c r="AU49" i="14"/>
  <c r="BB49" i="14" s="1"/>
  <c r="AL49" i="14"/>
  <c r="AS49" i="14" s="1"/>
  <c r="AK49" i="14"/>
  <c r="AR49" i="14" s="1"/>
  <c r="AJ49" i="14"/>
  <c r="AQ49" i="14" s="1"/>
  <c r="AI49" i="14"/>
  <c r="AP49" i="14" s="1"/>
  <c r="AH49" i="14"/>
  <c r="AO49" i="14" s="1"/>
  <c r="AG49" i="14"/>
  <c r="AN49" i="14" s="1"/>
  <c r="AE49" i="14"/>
  <c r="AD49" i="14"/>
  <c r="AC49" i="14"/>
  <c r="AB49" i="14"/>
  <c r="AA49" i="14"/>
  <c r="Z49" i="14"/>
  <c r="X49" i="14"/>
  <c r="W49" i="14"/>
  <c r="V49" i="14"/>
  <c r="U49" i="14"/>
  <c r="T49" i="14"/>
  <c r="S49" i="14"/>
  <c r="Q49" i="14"/>
  <c r="P49" i="14"/>
  <c r="H49" i="14"/>
  <c r="G49" i="14"/>
  <c r="F49" i="14"/>
  <c r="E49" i="14"/>
  <c r="D49" i="14"/>
  <c r="B49" i="14"/>
  <c r="AZ48" i="14"/>
  <c r="BG48" i="14" s="1"/>
  <c r="AY48" i="14"/>
  <c r="BF48" i="14" s="1"/>
  <c r="AX48" i="14"/>
  <c r="BE48" i="14" s="1"/>
  <c r="AW48" i="14"/>
  <c r="BD48" i="14" s="1"/>
  <c r="AV48" i="14"/>
  <c r="BC48" i="14" s="1"/>
  <c r="AU48" i="14"/>
  <c r="BB48" i="14" s="1"/>
  <c r="AL48" i="14"/>
  <c r="AS48" i="14" s="1"/>
  <c r="AK48" i="14"/>
  <c r="AR48" i="14" s="1"/>
  <c r="AJ48" i="14"/>
  <c r="AQ48" i="14" s="1"/>
  <c r="AI48" i="14"/>
  <c r="AP48" i="14" s="1"/>
  <c r="AH48" i="14"/>
  <c r="AO48" i="14" s="1"/>
  <c r="AG48" i="14"/>
  <c r="AN48" i="14" s="1"/>
  <c r="AE48" i="14"/>
  <c r="AD48" i="14"/>
  <c r="AC48" i="14"/>
  <c r="AB48" i="14"/>
  <c r="AA48" i="14"/>
  <c r="Z48" i="14"/>
  <c r="X48" i="14"/>
  <c r="W48" i="14"/>
  <c r="V48" i="14"/>
  <c r="U48" i="14"/>
  <c r="T48" i="14"/>
  <c r="S48" i="14"/>
  <c r="Q48" i="14"/>
  <c r="P48" i="14"/>
  <c r="H48" i="14"/>
  <c r="G48" i="14"/>
  <c r="F48" i="14"/>
  <c r="E48" i="14"/>
  <c r="D48" i="14"/>
  <c r="B48" i="14"/>
  <c r="AZ47" i="14"/>
  <c r="BG47" i="14" s="1"/>
  <c r="AY47" i="14"/>
  <c r="BF47" i="14" s="1"/>
  <c r="AX47" i="14"/>
  <c r="BE47" i="14" s="1"/>
  <c r="AW47" i="14"/>
  <c r="BD47" i="14" s="1"/>
  <c r="AV47" i="14"/>
  <c r="BC47" i="14" s="1"/>
  <c r="AU47" i="14"/>
  <c r="BB47" i="14" s="1"/>
  <c r="AL47" i="14"/>
  <c r="AS47" i="14" s="1"/>
  <c r="AK47" i="14"/>
  <c r="AR47" i="14" s="1"/>
  <c r="AJ47" i="14"/>
  <c r="AQ47" i="14" s="1"/>
  <c r="AI47" i="14"/>
  <c r="AP47" i="14" s="1"/>
  <c r="AH47" i="14"/>
  <c r="AO47" i="14" s="1"/>
  <c r="AG47" i="14"/>
  <c r="AN47" i="14" s="1"/>
  <c r="AE47" i="14"/>
  <c r="AD47" i="14"/>
  <c r="AC47" i="14"/>
  <c r="AB47" i="14"/>
  <c r="AA47" i="14"/>
  <c r="Z47" i="14"/>
  <c r="X47" i="14"/>
  <c r="W47" i="14"/>
  <c r="V47" i="14"/>
  <c r="U47" i="14"/>
  <c r="T47" i="14"/>
  <c r="S47" i="14"/>
  <c r="Q47" i="14"/>
  <c r="P47" i="14"/>
  <c r="H47" i="14"/>
  <c r="G47" i="14"/>
  <c r="F47" i="14"/>
  <c r="E47" i="14"/>
  <c r="D47" i="14"/>
  <c r="B47" i="14"/>
  <c r="AZ46" i="14"/>
  <c r="BG46" i="14" s="1"/>
  <c r="AY46" i="14"/>
  <c r="BF46" i="14" s="1"/>
  <c r="AX46" i="14"/>
  <c r="BE46" i="14" s="1"/>
  <c r="AW46" i="14"/>
  <c r="BD46" i="14" s="1"/>
  <c r="AV46" i="14"/>
  <c r="BC46" i="14" s="1"/>
  <c r="AU46" i="14"/>
  <c r="BB46" i="14" s="1"/>
  <c r="AL46" i="14"/>
  <c r="AS46" i="14" s="1"/>
  <c r="AK46" i="14"/>
  <c r="AR46" i="14" s="1"/>
  <c r="AJ46" i="14"/>
  <c r="AQ46" i="14" s="1"/>
  <c r="AI46" i="14"/>
  <c r="AP46" i="14" s="1"/>
  <c r="AH46" i="14"/>
  <c r="AO46" i="14" s="1"/>
  <c r="AG46" i="14"/>
  <c r="AN46" i="14" s="1"/>
  <c r="AE46" i="14"/>
  <c r="AD46" i="14"/>
  <c r="AC46" i="14"/>
  <c r="AB46" i="14"/>
  <c r="AA46" i="14"/>
  <c r="Z46" i="14"/>
  <c r="X46" i="14"/>
  <c r="W46" i="14"/>
  <c r="V46" i="14"/>
  <c r="U46" i="14"/>
  <c r="T46" i="14"/>
  <c r="S46" i="14"/>
  <c r="Q46" i="14"/>
  <c r="P46" i="14"/>
  <c r="H46" i="14"/>
  <c r="G46" i="14"/>
  <c r="F46" i="14"/>
  <c r="E46" i="14"/>
  <c r="D46" i="14"/>
  <c r="B46" i="14"/>
  <c r="AZ45" i="14"/>
  <c r="BG45" i="14" s="1"/>
  <c r="AY45" i="14"/>
  <c r="BF45" i="14" s="1"/>
  <c r="AX45" i="14"/>
  <c r="BE45" i="14" s="1"/>
  <c r="AW45" i="14"/>
  <c r="BD45" i="14" s="1"/>
  <c r="AV45" i="14"/>
  <c r="BC45" i="14" s="1"/>
  <c r="AU45" i="14"/>
  <c r="BB45" i="14" s="1"/>
  <c r="AL45" i="14"/>
  <c r="AS45" i="14" s="1"/>
  <c r="AK45" i="14"/>
  <c r="AR45" i="14" s="1"/>
  <c r="AJ45" i="14"/>
  <c r="AQ45" i="14" s="1"/>
  <c r="AI45" i="14"/>
  <c r="AP45" i="14" s="1"/>
  <c r="AH45" i="14"/>
  <c r="AO45" i="14" s="1"/>
  <c r="AG45" i="14"/>
  <c r="AN45" i="14" s="1"/>
  <c r="AE45" i="14"/>
  <c r="AD45" i="14"/>
  <c r="AC45" i="14"/>
  <c r="AB45" i="14"/>
  <c r="AA45" i="14"/>
  <c r="Z45" i="14"/>
  <c r="X45" i="14"/>
  <c r="W45" i="14"/>
  <c r="V45" i="14"/>
  <c r="U45" i="14"/>
  <c r="T45" i="14"/>
  <c r="S45" i="14"/>
  <c r="Q45" i="14"/>
  <c r="P45" i="14"/>
  <c r="H45" i="14"/>
  <c r="G45" i="14"/>
  <c r="F45" i="14"/>
  <c r="E45" i="14"/>
  <c r="D45" i="14"/>
  <c r="B45" i="14"/>
  <c r="AZ44" i="14"/>
  <c r="BG44" i="14" s="1"/>
  <c r="AY44" i="14"/>
  <c r="BF44" i="14" s="1"/>
  <c r="AX44" i="14"/>
  <c r="BE44" i="14" s="1"/>
  <c r="AW44" i="14"/>
  <c r="BD44" i="14" s="1"/>
  <c r="AV44" i="14"/>
  <c r="BC44" i="14" s="1"/>
  <c r="AU44" i="14"/>
  <c r="BB44" i="14" s="1"/>
  <c r="AL44" i="14"/>
  <c r="AS44" i="14" s="1"/>
  <c r="AK44" i="14"/>
  <c r="AR44" i="14" s="1"/>
  <c r="AJ44" i="14"/>
  <c r="AQ44" i="14" s="1"/>
  <c r="AI44" i="14"/>
  <c r="AP44" i="14" s="1"/>
  <c r="AH44" i="14"/>
  <c r="AO44" i="14" s="1"/>
  <c r="AG44" i="14"/>
  <c r="AN44" i="14" s="1"/>
  <c r="AE44" i="14"/>
  <c r="AD44" i="14"/>
  <c r="AC44" i="14"/>
  <c r="AB44" i="14"/>
  <c r="AA44" i="14"/>
  <c r="Z44" i="14"/>
  <c r="X44" i="14"/>
  <c r="W44" i="14"/>
  <c r="V44" i="14"/>
  <c r="U44" i="14"/>
  <c r="T44" i="14"/>
  <c r="S44" i="14"/>
  <c r="Q44" i="14"/>
  <c r="P44" i="14"/>
  <c r="H44" i="14"/>
  <c r="G44" i="14"/>
  <c r="F44" i="14"/>
  <c r="E44" i="14"/>
  <c r="D44" i="14"/>
  <c r="B44" i="14"/>
  <c r="AZ43" i="14"/>
  <c r="BG43" i="14" s="1"/>
  <c r="AY43" i="14"/>
  <c r="BF43" i="14" s="1"/>
  <c r="AX43" i="14"/>
  <c r="BE43" i="14" s="1"/>
  <c r="AW43" i="14"/>
  <c r="BD43" i="14" s="1"/>
  <c r="AV43" i="14"/>
  <c r="BC43" i="14" s="1"/>
  <c r="AU43" i="14"/>
  <c r="BB43" i="14" s="1"/>
  <c r="AL43" i="14"/>
  <c r="AS43" i="14" s="1"/>
  <c r="AK43" i="14"/>
  <c r="AR43" i="14" s="1"/>
  <c r="AJ43" i="14"/>
  <c r="AQ43" i="14" s="1"/>
  <c r="AI43" i="14"/>
  <c r="AP43" i="14" s="1"/>
  <c r="AH43" i="14"/>
  <c r="AO43" i="14" s="1"/>
  <c r="AG43" i="14"/>
  <c r="AN43" i="14" s="1"/>
  <c r="AE43" i="14"/>
  <c r="AD43" i="14"/>
  <c r="AC43" i="14"/>
  <c r="AB43" i="14"/>
  <c r="AA43" i="14"/>
  <c r="Z43" i="14"/>
  <c r="X43" i="14"/>
  <c r="W43" i="14"/>
  <c r="V43" i="14"/>
  <c r="U43" i="14"/>
  <c r="T43" i="14"/>
  <c r="S43" i="14"/>
  <c r="Q43" i="14"/>
  <c r="P43" i="14"/>
  <c r="H43" i="14"/>
  <c r="G43" i="14"/>
  <c r="F43" i="14"/>
  <c r="E43" i="14"/>
  <c r="D43" i="14"/>
  <c r="B43" i="14"/>
  <c r="AZ42" i="14"/>
  <c r="BG42" i="14" s="1"/>
  <c r="AY42" i="14"/>
  <c r="BF42" i="14" s="1"/>
  <c r="AX42" i="14"/>
  <c r="BE42" i="14" s="1"/>
  <c r="AW42" i="14"/>
  <c r="BD42" i="14" s="1"/>
  <c r="AV42" i="14"/>
  <c r="BC42" i="14" s="1"/>
  <c r="AU42" i="14"/>
  <c r="BB42" i="14" s="1"/>
  <c r="AL42" i="14"/>
  <c r="AS42" i="14" s="1"/>
  <c r="AK42" i="14"/>
  <c r="AR42" i="14" s="1"/>
  <c r="AJ42" i="14"/>
  <c r="AQ42" i="14" s="1"/>
  <c r="AI42" i="14"/>
  <c r="AP42" i="14" s="1"/>
  <c r="AH42" i="14"/>
  <c r="AO42" i="14" s="1"/>
  <c r="AG42" i="14"/>
  <c r="AN42" i="14" s="1"/>
  <c r="AE42" i="14"/>
  <c r="AD42" i="14"/>
  <c r="AC42" i="14"/>
  <c r="AB42" i="14"/>
  <c r="AA42" i="14"/>
  <c r="Z42" i="14"/>
  <c r="X42" i="14"/>
  <c r="W42" i="14"/>
  <c r="V42" i="14"/>
  <c r="U42" i="14"/>
  <c r="T42" i="14"/>
  <c r="S42" i="14"/>
  <c r="Q42" i="14"/>
  <c r="P42" i="14"/>
  <c r="H42" i="14"/>
  <c r="G42" i="14"/>
  <c r="F42" i="14"/>
  <c r="E42" i="14"/>
  <c r="D42" i="14"/>
  <c r="B42" i="14"/>
  <c r="AZ41" i="14"/>
  <c r="BG41" i="14" s="1"/>
  <c r="AY41" i="14"/>
  <c r="BF41" i="14" s="1"/>
  <c r="AX41" i="14"/>
  <c r="BE41" i="14" s="1"/>
  <c r="AW41" i="14"/>
  <c r="BD41" i="14" s="1"/>
  <c r="AV41" i="14"/>
  <c r="BC41" i="14" s="1"/>
  <c r="AU41" i="14"/>
  <c r="BB41" i="14" s="1"/>
  <c r="AL41" i="14"/>
  <c r="AS41" i="14" s="1"/>
  <c r="AK41" i="14"/>
  <c r="AR41" i="14" s="1"/>
  <c r="AJ41" i="14"/>
  <c r="AQ41" i="14" s="1"/>
  <c r="AI41" i="14"/>
  <c r="AP41" i="14" s="1"/>
  <c r="AH41" i="14"/>
  <c r="AO41" i="14" s="1"/>
  <c r="AG41" i="14"/>
  <c r="AN41" i="14" s="1"/>
  <c r="AE41" i="14"/>
  <c r="AD41" i="14"/>
  <c r="AC41" i="14"/>
  <c r="AB41" i="14"/>
  <c r="AA41" i="14"/>
  <c r="Z41" i="14"/>
  <c r="X41" i="14"/>
  <c r="W41" i="14"/>
  <c r="V41" i="14"/>
  <c r="U41" i="14"/>
  <c r="T41" i="14"/>
  <c r="S41" i="14"/>
  <c r="Q41" i="14"/>
  <c r="P41" i="14"/>
  <c r="H41" i="14"/>
  <c r="G41" i="14"/>
  <c r="F41" i="14"/>
  <c r="E41" i="14"/>
  <c r="D41" i="14"/>
  <c r="B41" i="14"/>
  <c r="AZ40" i="14"/>
  <c r="BG40" i="14" s="1"/>
  <c r="AY40" i="14"/>
  <c r="BF40" i="14" s="1"/>
  <c r="AX40" i="14"/>
  <c r="BE40" i="14" s="1"/>
  <c r="AW40" i="14"/>
  <c r="BD40" i="14" s="1"/>
  <c r="AV40" i="14"/>
  <c r="BC40" i="14" s="1"/>
  <c r="AU40" i="14"/>
  <c r="BB40" i="14" s="1"/>
  <c r="AL40" i="14"/>
  <c r="AS40" i="14" s="1"/>
  <c r="AK40" i="14"/>
  <c r="AR40" i="14" s="1"/>
  <c r="AJ40" i="14"/>
  <c r="AQ40" i="14" s="1"/>
  <c r="AI40" i="14"/>
  <c r="AP40" i="14" s="1"/>
  <c r="AH40" i="14"/>
  <c r="AO40" i="14" s="1"/>
  <c r="AG40" i="14"/>
  <c r="AN40" i="14" s="1"/>
  <c r="AE40" i="14"/>
  <c r="AD40" i="14"/>
  <c r="AC40" i="14"/>
  <c r="AB40" i="14"/>
  <c r="AA40" i="14"/>
  <c r="Z40" i="14"/>
  <c r="X40" i="14"/>
  <c r="W40" i="14"/>
  <c r="V40" i="14"/>
  <c r="U40" i="14"/>
  <c r="T40" i="14"/>
  <c r="S40" i="14"/>
  <c r="Q40" i="14"/>
  <c r="P40" i="14"/>
  <c r="H40" i="14"/>
  <c r="G40" i="14"/>
  <c r="F40" i="14"/>
  <c r="E40" i="14"/>
  <c r="D40" i="14"/>
  <c r="B40" i="14"/>
  <c r="AZ39" i="14"/>
  <c r="BG39" i="14" s="1"/>
  <c r="AY39" i="14"/>
  <c r="BF39" i="14" s="1"/>
  <c r="AX39" i="14"/>
  <c r="BE39" i="14" s="1"/>
  <c r="AW39" i="14"/>
  <c r="BD39" i="14" s="1"/>
  <c r="AV39" i="14"/>
  <c r="BC39" i="14" s="1"/>
  <c r="AU39" i="14"/>
  <c r="BB39" i="14" s="1"/>
  <c r="AL39" i="14"/>
  <c r="AS39" i="14" s="1"/>
  <c r="AK39" i="14"/>
  <c r="AR39" i="14" s="1"/>
  <c r="AJ39" i="14"/>
  <c r="AQ39" i="14" s="1"/>
  <c r="AI39" i="14"/>
  <c r="AP39" i="14" s="1"/>
  <c r="AH39" i="14"/>
  <c r="AO39" i="14" s="1"/>
  <c r="AG39" i="14"/>
  <c r="AN39" i="14" s="1"/>
  <c r="AE39" i="14"/>
  <c r="AD39" i="14"/>
  <c r="AC39" i="14"/>
  <c r="AB39" i="14"/>
  <c r="AA39" i="14"/>
  <c r="Z39" i="14"/>
  <c r="X39" i="14"/>
  <c r="W39" i="14"/>
  <c r="V39" i="14"/>
  <c r="U39" i="14"/>
  <c r="T39" i="14"/>
  <c r="S39" i="14"/>
  <c r="Q39" i="14"/>
  <c r="P39" i="14"/>
  <c r="H39" i="14"/>
  <c r="G39" i="14"/>
  <c r="F39" i="14"/>
  <c r="E39" i="14"/>
  <c r="D39" i="14"/>
  <c r="B39" i="14"/>
  <c r="AZ38" i="14"/>
  <c r="BG38" i="14" s="1"/>
  <c r="AY38" i="14"/>
  <c r="BF38" i="14" s="1"/>
  <c r="AX38" i="14"/>
  <c r="BE38" i="14" s="1"/>
  <c r="AW38" i="14"/>
  <c r="BD38" i="14" s="1"/>
  <c r="AV38" i="14"/>
  <c r="BC38" i="14" s="1"/>
  <c r="AU38" i="14"/>
  <c r="BB38" i="14" s="1"/>
  <c r="AL38" i="14"/>
  <c r="AS38" i="14" s="1"/>
  <c r="AK38" i="14"/>
  <c r="AR38" i="14" s="1"/>
  <c r="AJ38" i="14"/>
  <c r="AQ38" i="14" s="1"/>
  <c r="AI38" i="14"/>
  <c r="AP38" i="14" s="1"/>
  <c r="AH38" i="14"/>
  <c r="AO38" i="14" s="1"/>
  <c r="AG38" i="14"/>
  <c r="AN38" i="14" s="1"/>
  <c r="AE38" i="14"/>
  <c r="AD38" i="14"/>
  <c r="AC38" i="14"/>
  <c r="AB38" i="14"/>
  <c r="AA38" i="14"/>
  <c r="Z38" i="14"/>
  <c r="X38" i="14"/>
  <c r="W38" i="14"/>
  <c r="V38" i="14"/>
  <c r="U38" i="14"/>
  <c r="T38" i="14"/>
  <c r="S38" i="14"/>
  <c r="Q38" i="14"/>
  <c r="P38" i="14"/>
  <c r="H38" i="14"/>
  <c r="G38" i="14"/>
  <c r="F38" i="14"/>
  <c r="E38" i="14"/>
  <c r="D38" i="14"/>
  <c r="B38" i="14"/>
  <c r="AZ37" i="14"/>
  <c r="BG37" i="14" s="1"/>
  <c r="AY37" i="14"/>
  <c r="BF37" i="14" s="1"/>
  <c r="AX37" i="14"/>
  <c r="BE37" i="14" s="1"/>
  <c r="AW37" i="14"/>
  <c r="BD37" i="14" s="1"/>
  <c r="AV37" i="14"/>
  <c r="BC37" i="14" s="1"/>
  <c r="AU37" i="14"/>
  <c r="BB37" i="14" s="1"/>
  <c r="AL37" i="14"/>
  <c r="AS37" i="14" s="1"/>
  <c r="AK37" i="14"/>
  <c r="AR37" i="14" s="1"/>
  <c r="AJ37" i="14"/>
  <c r="AQ37" i="14" s="1"/>
  <c r="AI37" i="14"/>
  <c r="AP37" i="14" s="1"/>
  <c r="AH37" i="14"/>
  <c r="AO37" i="14" s="1"/>
  <c r="AG37" i="14"/>
  <c r="AN37" i="14" s="1"/>
  <c r="AE37" i="14"/>
  <c r="AD37" i="14"/>
  <c r="AC37" i="14"/>
  <c r="AB37" i="14"/>
  <c r="AA37" i="14"/>
  <c r="Z37" i="14"/>
  <c r="X37" i="14"/>
  <c r="W37" i="14"/>
  <c r="V37" i="14"/>
  <c r="U37" i="14"/>
  <c r="T37" i="14"/>
  <c r="S37" i="14"/>
  <c r="Q37" i="14"/>
  <c r="P37" i="14"/>
  <c r="H37" i="14"/>
  <c r="G37" i="14"/>
  <c r="F37" i="14"/>
  <c r="E37" i="14"/>
  <c r="D37" i="14"/>
  <c r="B37" i="14"/>
  <c r="AZ36" i="14"/>
  <c r="BG36" i="14" s="1"/>
  <c r="AY36" i="14"/>
  <c r="BF36" i="14" s="1"/>
  <c r="AX36" i="14"/>
  <c r="BE36" i="14" s="1"/>
  <c r="AW36" i="14"/>
  <c r="BD36" i="14" s="1"/>
  <c r="AV36" i="14"/>
  <c r="BC36" i="14" s="1"/>
  <c r="AU36" i="14"/>
  <c r="BB36" i="14" s="1"/>
  <c r="AL36" i="14"/>
  <c r="AS36" i="14" s="1"/>
  <c r="AK36" i="14"/>
  <c r="AR36" i="14" s="1"/>
  <c r="AJ36" i="14"/>
  <c r="AQ36" i="14" s="1"/>
  <c r="AI36" i="14"/>
  <c r="AP36" i="14" s="1"/>
  <c r="AH36" i="14"/>
  <c r="AO36" i="14" s="1"/>
  <c r="AG36" i="14"/>
  <c r="AN36" i="14" s="1"/>
  <c r="AE36" i="14"/>
  <c r="AD36" i="14"/>
  <c r="AC36" i="14"/>
  <c r="AB36" i="14"/>
  <c r="AA36" i="14"/>
  <c r="Z36" i="14"/>
  <c r="X36" i="14"/>
  <c r="W36" i="14"/>
  <c r="V36" i="14"/>
  <c r="U36" i="14"/>
  <c r="T36" i="14"/>
  <c r="S36" i="14"/>
  <c r="Q36" i="14"/>
  <c r="P36" i="14"/>
  <c r="H36" i="14"/>
  <c r="G36" i="14"/>
  <c r="F36" i="14"/>
  <c r="E36" i="14"/>
  <c r="D36" i="14"/>
  <c r="B36" i="14"/>
  <c r="AZ35" i="14"/>
  <c r="BG35" i="14" s="1"/>
  <c r="AY35" i="14"/>
  <c r="BF35" i="14" s="1"/>
  <c r="AX35" i="14"/>
  <c r="BE35" i="14" s="1"/>
  <c r="AW35" i="14"/>
  <c r="BD35" i="14" s="1"/>
  <c r="AV35" i="14"/>
  <c r="BC35" i="14" s="1"/>
  <c r="AU35" i="14"/>
  <c r="BB35" i="14" s="1"/>
  <c r="AL35" i="14"/>
  <c r="AS35" i="14" s="1"/>
  <c r="AK35" i="14"/>
  <c r="AR35" i="14" s="1"/>
  <c r="AJ35" i="14"/>
  <c r="AQ35" i="14" s="1"/>
  <c r="AI35" i="14"/>
  <c r="AP35" i="14" s="1"/>
  <c r="AH35" i="14"/>
  <c r="AO35" i="14" s="1"/>
  <c r="AG35" i="14"/>
  <c r="AN35" i="14" s="1"/>
  <c r="AE35" i="14"/>
  <c r="AD35" i="14"/>
  <c r="AC35" i="14"/>
  <c r="AB35" i="14"/>
  <c r="AA35" i="14"/>
  <c r="Z35" i="14"/>
  <c r="X35" i="14"/>
  <c r="W35" i="14"/>
  <c r="V35" i="14"/>
  <c r="U35" i="14"/>
  <c r="T35" i="14"/>
  <c r="S35" i="14"/>
  <c r="Q35" i="14"/>
  <c r="P35" i="14"/>
  <c r="H35" i="14"/>
  <c r="G35" i="14"/>
  <c r="F35" i="14"/>
  <c r="E35" i="14"/>
  <c r="D35" i="14"/>
  <c r="B35" i="14"/>
  <c r="AZ34" i="14"/>
  <c r="BG34" i="14" s="1"/>
  <c r="AY34" i="14"/>
  <c r="BF34" i="14" s="1"/>
  <c r="AX34" i="14"/>
  <c r="BE34" i="14" s="1"/>
  <c r="AW34" i="14"/>
  <c r="BD34" i="14" s="1"/>
  <c r="AV34" i="14"/>
  <c r="BC34" i="14" s="1"/>
  <c r="AU34" i="14"/>
  <c r="BB34" i="14" s="1"/>
  <c r="AL34" i="14"/>
  <c r="AS34" i="14" s="1"/>
  <c r="AK34" i="14"/>
  <c r="AR34" i="14" s="1"/>
  <c r="AJ34" i="14"/>
  <c r="AQ34" i="14" s="1"/>
  <c r="AI34" i="14"/>
  <c r="AP34" i="14" s="1"/>
  <c r="AH34" i="14"/>
  <c r="AO34" i="14" s="1"/>
  <c r="AG34" i="14"/>
  <c r="AN34" i="14" s="1"/>
  <c r="AE34" i="14"/>
  <c r="AD34" i="14"/>
  <c r="AC34" i="14"/>
  <c r="AB34" i="14"/>
  <c r="AA34" i="14"/>
  <c r="Z34" i="14"/>
  <c r="X34" i="14"/>
  <c r="W34" i="14"/>
  <c r="V34" i="14"/>
  <c r="U34" i="14"/>
  <c r="T34" i="14"/>
  <c r="S34" i="14"/>
  <c r="Q34" i="14"/>
  <c r="P34" i="14"/>
  <c r="H34" i="14"/>
  <c r="G34" i="14"/>
  <c r="F34" i="14"/>
  <c r="E34" i="14"/>
  <c r="D34" i="14"/>
  <c r="B34" i="14"/>
  <c r="AZ33" i="14"/>
  <c r="BG33" i="14" s="1"/>
  <c r="AY33" i="14"/>
  <c r="BF33" i="14" s="1"/>
  <c r="AX33" i="14"/>
  <c r="BE33" i="14" s="1"/>
  <c r="AW33" i="14"/>
  <c r="BD33" i="14" s="1"/>
  <c r="AV33" i="14"/>
  <c r="BC33" i="14" s="1"/>
  <c r="AU33" i="14"/>
  <c r="BB33" i="14" s="1"/>
  <c r="AL33" i="14"/>
  <c r="AS33" i="14" s="1"/>
  <c r="AK33" i="14"/>
  <c r="AR33" i="14" s="1"/>
  <c r="AJ33" i="14"/>
  <c r="AQ33" i="14" s="1"/>
  <c r="AI33" i="14"/>
  <c r="AP33" i="14" s="1"/>
  <c r="AH33" i="14"/>
  <c r="AO33" i="14" s="1"/>
  <c r="AG33" i="14"/>
  <c r="AN33" i="14" s="1"/>
  <c r="AE33" i="14"/>
  <c r="AD33" i="14"/>
  <c r="AC33" i="14"/>
  <c r="AB33" i="14"/>
  <c r="AA33" i="14"/>
  <c r="Z33" i="14"/>
  <c r="X33" i="14"/>
  <c r="W33" i="14"/>
  <c r="V33" i="14"/>
  <c r="U33" i="14"/>
  <c r="T33" i="14"/>
  <c r="S33" i="14"/>
  <c r="Q33" i="14"/>
  <c r="P33" i="14"/>
  <c r="H33" i="14"/>
  <c r="G33" i="14"/>
  <c r="F33" i="14"/>
  <c r="E33" i="14"/>
  <c r="D33" i="14"/>
  <c r="B33" i="14"/>
  <c r="AZ32" i="14"/>
  <c r="BG32" i="14" s="1"/>
  <c r="AY32" i="14"/>
  <c r="BF32" i="14" s="1"/>
  <c r="AX32" i="14"/>
  <c r="BE32" i="14" s="1"/>
  <c r="AW32" i="14"/>
  <c r="BD32" i="14" s="1"/>
  <c r="AV32" i="14"/>
  <c r="BC32" i="14" s="1"/>
  <c r="AU32" i="14"/>
  <c r="BB32" i="14" s="1"/>
  <c r="AL32" i="14"/>
  <c r="AS32" i="14" s="1"/>
  <c r="AK32" i="14"/>
  <c r="AR32" i="14" s="1"/>
  <c r="AJ32" i="14"/>
  <c r="AQ32" i="14" s="1"/>
  <c r="AI32" i="14"/>
  <c r="AP32" i="14" s="1"/>
  <c r="AH32" i="14"/>
  <c r="AO32" i="14" s="1"/>
  <c r="AG32" i="14"/>
  <c r="AN32" i="14" s="1"/>
  <c r="AE32" i="14"/>
  <c r="AD32" i="14"/>
  <c r="AC32" i="14"/>
  <c r="AB32" i="14"/>
  <c r="AA32" i="14"/>
  <c r="Z32" i="14"/>
  <c r="X32" i="14"/>
  <c r="W32" i="14"/>
  <c r="V32" i="14"/>
  <c r="U32" i="14"/>
  <c r="T32" i="14"/>
  <c r="S32" i="14"/>
  <c r="Q32" i="14"/>
  <c r="P32" i="14"/>
  <c r="H32" i="14"/>
  <c r="G32" i="14"/>
  <c r="F32" i="14"/>
  <c r="E32" i="14"/>
  <c r="D32" i="14"/>
  <c r="B32" i="14"/>
  <c r="AZ31" i="14"/>
  <c r="BG31" i="14" s="1"/>
  <c r="AY31" i="14"/>
  <c r="BF31" i="14" s="1"/>
  <c r="AX31" i="14"/>
  <c r="BE31" i="14" s="1"/>
  <c r="AW31" i="14"/>
  <c r="BD31" i="14" s="1"/>
  <c r="AV31" i="14"/>
  <c r="BC31" i="14" s="1"/>
  <c r="AU31" i="14"/>
  <c r="BB31" i="14" s="1"/>
  <c r="AL31" i="14"/>
  <c r="AS31" i="14" s="1"/>
  <c r="AK31" i="14"/>
  <c r="AR31" i="14" s="1"/>
  <c r="AJ31" i="14"/>
  <c r="AQ31" i="14" s="1"/>
  <c r="AI31" i="14"/>
  <c r="AP31" i="14" s="1"/>
  <c r="AH31" i="14"/>
  <c r="AO31" i="14" s="1"/>
  <c r="AG31" i="14"/>
  <c r="AN31" i="14" s="1"/>
  <c r="AE31" i="14"/>
  <c r="AD31" i="14"/>
  <c r="AC31" i="14"/>
  <c r="AB31" i="14"/>
  <c r="AA31" i="14"/>
  <c r="Z31" i="14"/>
  <c r="X31" i="14"/>
  <c r="W31" i="14"/>
  <c r="V31" i="14"/>
  <c r="U31" i="14"/>
  <c r="T31" i="14"/>
  <c r="S31" i="14"/>
  <c r="Q31" i="14"/>
  <c r="P31" i="14"/>
  <c r="H31" i="14"/>
  <c r="G31" i="14"/>
  <c r="F31" i="14"/>
  <c r="E31" i="14"/>
  <c r="D31" i="14"/>
  <c r="B31" i="14"/>
  <c r="AZ30" i="14"/>
  <c r="BG30" i="14" s="1"/>
  <c r="AY30" i="14"/>
  <c r="BF30" i="14" s="1"/>
  <c r="AX30" i="14"/>
  <c r="BE30" i="14" s="1"/>
  <c r="AW30" i="14"/>
  <c r="BD30" i="14" s="1"/>
  <c r="AV30" i="14"/>
  <c r="BC30" i="14" s="1"/>
  <c r="AU30" i="14"/>
  <c r="BB30" i="14" s="1"/>
  <c r="AL30" i="14"/>
  <c r="AS30" i="14" s="1"/>
  <c r="AK30" i="14"/>
  <c r="AR30" i="14" s="1"/>
  <c r="AJ30" i="14"/>
  <c r="AQ30" i="14" s="1"/>
  <c r="AI30" i="14"/>
  <c r="AP30" i="14" s="1"/>
  <c r="AH30" i="14"/>
  <c r="AO30" i="14" s="1"/>
  <c r="AG30" i="14"/>
  <c r="AN30" i="14" s="1"/>
  <c r="AE30" i="14"/>
  <c r="AD30" i="14"/>
  <c r="AC30" i="14"/>
  <c r="AB30" i="14"/>
  <c r="AA30" i="14"/>
  <c r="Z30" i="14"/>
  <c r="X30" i="14"/>
  <c r="W30" i="14"/>
  <c r="V30" i="14"/>
  <c r="U30" i="14"/>
  <c r="T30" i="14"/>
  <c r="S30" i="14"/>
  <c r="Q30" i="14"/>
  <c r="P30" i="14"/>
  <c r="H30" i="14"/>
  <c r="G30" i="14"/>
  <c r="F30" i="14"/>
  <c r="E30" i="14"/>
  <c r="D30" i="14"/>
  <c r="B30" i="14"/>
  <c r="AZ29" i="14"/>
  <c r="BG29" i="14" s="1"/>
  <c r="AY29" i="14"/>
  <c r="BF29" i="14" s="1"/>
  <c r="AX29" i="14"/>
  <c r="BE29" i="14" s="1"/>
  <c r="AW29" i="14"/>
  <c r="BD29" i="14" s="1"/>
  <c r="AV29" i="14"/>
  <c r="BC29" i="14" s="1"/>
  <c r="AU29" i="14"/>
  <c r="BB29" i="14" s="1"/>
  <c r="AL29" i="14"/>
  <c r="AS29" i="14" s="1"/>
  <c r="AK29" i="14"/>
  <c r="AR29" i="14" s="1"/>
  <c r="AJ29" i="14"/>
  <c r="AQ29" i="14" s="1"/>
  <c r="AI29" i="14"/>
  <c r="AP29" i="14" s="1"/>
  <c r="AH29" i="14"/>
  <c r="AO29" i="14" s="1"/>
  <c r="AG29" i="14"/>
  <c r="AN29" i="14" s="1"/>
  <c r="AE29" i="14"/>
  <c r="AD29" i="14"/>
  <c r="AC29" i="14"/>
  <c r="AB29" i="14"/>
  <c r="AA29" i="14"/>
  <c r="Z29" i="14"/>
  <c r="X29" i="14"/>
  <c r="W29" i="14"/>
  <c r="V29" i="14"/>
  <c r="U29" i="14"/>
  <c r="T29" i="14"/>
  <c r="S29" i="14"/>
  <c r="Q29" i="14"/>
  <c r="P29" i="14"/>
  <c r="H29" i="14"/>
  <c r="G29" i="14"/>
  <c r="F29" i="14"/>
  <c r="E29" i="14"/>
  <c r="D29" i="14"/>
  <c r="B29" i="14"/>
  <c r="AZ28" i="14"/>
  <c r="BG28" i="14" s="1"/>
  <c r="AY28" i="14"/>
  <c r="BF28" i="14" s="1"/>
  <c r="AX28" i="14"/>
  <c r="BE28" i="14" s="1"/>
  <c r="AW28" i="14"/>
  <c r="BD28" i="14" s="1"/>
  <c r="AV28" i="14"/>
  <c r="BC28" i="14" s="1"/>
  <c r="AU28" i="14"/>
  <c r="BB28" i="14" s="1"/>
  <c r="AL28" i="14"/>
  <c r="AS28" i="14" s="1"/>
  <c r="AK28" i="14"/>
  <c r="AR28" i="14" s="1"/>
  <c r="AJ28" i="14"/>
  <c r="AQ28" i="14" s="1"/>
  <c r="AI28" i="14"/>
  <c r="AP28" i="14" s="1"/>
  <c r="AH28" i="14"/>
  <c r="AO28" i="14" s="1"/>
  <c r="AG28" i="14"/>
  <c r="AN28" i="14" s="1"/>
  <c r="AE28" i="14"/>
  <c r="AD28" i="14"/>
  <c r="AC28" i="14"/>
  <c r="AB28" i="14"/>
  <c r="AA28" i="14"/>
  <c r="Z28" i="14"/>
  <c r="X28" i="14"/>
  <c r="W28" i="14"/>
  <c r="V28" i="14"/>
  <c r="U28" i="14"/>
  <c r="T28" i="14"/>
  <c r="S28" i="14"/>
  <c r="Q28" i="14"/>
  <c r="P28" i="14"/>
  <c r="H28" i="14"/>
  <c r="G28" i="14"/>
  <c r="F28" i="14"/>
  <c r="E28" i="14"/>
  <c r="D28" i="14"/>
  <c r="B28" i="14"/>
  <c r="AZ27" i="14"/>
  <c r="BG27" i="14" s="1"/>
  <c r="AY27" i="14"/>
  <c r="BF27" i="14" s="1"/>
  <c r="AX27" i="14"/>
  <c r="BE27" i="14" s="1"/>
  <c r="AW27" i="14"/>
  <c r="BD27" i="14" s="1"/>
  <c r="AV27" i="14"/>
  <c r="BC27" i="14" s="1"/>
  <c r="AU27" i="14"/>
  <c r="BB27" i="14" s="1"/>
  <c r="AL27" i="14"/>
  <c r="AS27" i="14" s="1"/>
  <c r="AK27" i="14"/>
  <c r="AR27" i="14" s="1"/>
  <c r="AJ27" i="14"/>
  <c r="AQ27" i="14" s="1"/>
  <c r="AI27" i="14"/>
  <c r="AP27" i="14" s="1"/>
  <c r="AH27" i="14"/>
  <c r="AO27" i="14" s="1"/>
  <c r="AG27" i="14"/>
  <c r="AN27" i="14" s="1"/>
  <c r="AE27" i="14"/>
  <c r="AD27" i="14"/>
  <c r="AC27" i="14"/>
  <c r="AB27" i="14"/>
  <c r="AA27" i="14"/>
  <c r="Z27" i="14"/>
  <c r="X27" i="14"/>
  <c r="W27" i="14"/>
  <c r="V27" i="14"/>
  <c r="U27" i="14"/>
  <c r="T27" i="14"/>
  <c r="S27" i="14"/>
  <c r="Q27" i="14"/>
  <c r="P27" i="14"/>
  <c r="H27" i="14"/>
  <c r="G27" i="14"/>
  <c r="F27" i="14"/>
  <c r="E27" i="14"/>
  <c r="D27" i="14"/>
  <c r="B27" i="14"/>
  <c r="AZ26" i="14"/>
  <c r="BG26" i="14" s="1"/>
  <c r="AY26" i="14"/>
  <c r="BF26" i="14" s="1"/>
  <c r="AX26" i="14"/>
  <c r="BE26" i="14" s="1"/>
  <c r="AW26" i="14"/>
  <c r="BD26" i="14" s="1"/>
  <c r="AV26" i="14"/>
  <c r="BC26" i="14" s="1"/>
  <c r="AU26" i="14"/>
  <c r="BB26" i="14" s="1"/>
  <c r="AL26" i="14"/>
  <c r="AS26" i="14" s="1"/>
  <c r="AK26" i="14"/>
  <c r="AR26" i="14" s="1"/>
  <c r="AJ26" i="14"/>
  <c r="AQ26" i="14" s="1"/>
  <c r="AI26" i="14"/>
  <c r="AP26" i="14" s="1"/>
  <c r="AH26" i="14"/>
  <c r="AO26" i="14" s="1"/>
  <c r="AG26" i="14"/>
  <c r="AN26" i="14" s="1"/>
  <c r="AE26" i="14"/>
  <c r="AD26" i="14"/>
  <c r="AC26" i="14"/>
  <c r="AB26" i="14"/>
  <c r="AA26" i="14"/>
  <c r="Z26" i="14"/>
  <c r="X26" i="14"/>
  <c r="W26" i="14"/>
  <c r="V26" i="14"/>
  <c r="U26" i="14"/>
  <c r="T26" i="14"/>
  <c r="S26" i="14"/>
  <c r="Q26" i="14"/>
  <c r="P26" i="14"/>
  <c r="H26" i="14"/>
  <c r="G26" i="14"/>
  <c r="F26" i="14"/>
  <c r="E26" i="14"/>
  <c r="D26" i="14"/>
  <c r="B26" i="14"/>
  <c r="AZ25" i="14"/>
  <c r="BG25" i="14" s="1"/>
  <c r="AY25" i="14"/>
  <c r="BF25" i="14" s="1"/>
  <c r="AX25" i="14"/>
  <c r="BE25" i="14" s="1"/>
  <c r="AW25" i="14"/>
  <c r="BD25" i="14" s="1"/>
  <c r="AV25" i="14"/>
  <c r="BC25" i="14" s="1"/>
  <c r="AU25" i="14"/>
  <c r="BB25" i="14" s="1"/>
  <c r="AL25" i="14"/>
  <c r="AS25" i="14" s="1"/>
  <c r="AK25" i="14"/>
  <c r="AR25" i="14" s="1"/>
  <c r="AJ25" i="14"/>
  <c r="AQ25" i="14" s="1"/>
  <c r="AI25" i="14"/>
  <c r="AP25" i="14" s="1"/>
  <c r="AH25" i="14"/>
  <c r="AO25" i="14" s="1"/>
  <c r="AG25" i="14"/>
  <c r="AN25" i="14" s="1"/>
  <c r="AE25" i="14"/>
  <c r="AD25" i="14"/>
  <c r="AC25" i="14"/>
  <c r="AB25" i="14"/>
  <c r="AA25" i="14"/>
  <c r="Z25" i="14"/>
  <c r="X25" i="14"/>
  <c r="W25" i="14"/>
  <c r="V25" i="14"/>
  <c r="U25" i="14"/>
  <c r="T25" i="14"/>
  <c r="S25" i="14"/>
  <c r="Q25" i="14"/>
  <c r="P25" i="14"/>
  <c r="H25" i="14"/>
  <c r="G25" i="14"/>
  <c r="F25" i="14"/>
  <c r="E25" i="14"/>
  <c r="D25" i="14"/>
  <c r="B25" i="14"/>
  <c r="AZ24" i="14"/>
  <c r="BG24" i="14" s="1"/>
  <c r="AY24" i="14"/>
  <c r="BF24" i="14" s="1"/>
  <c r="AX24" i="14"/>
  <c r="BE24" i="14" s="1"/>
  <c r="AW24" i="14"/>
  <c r="BD24" i="14" s="1"/>
  <c r="AV24" i="14"/>
  <c r="BC24" i="14" s="1"/>
  <c r="AU24" i="14"/>
  <c r="BB24" i="14" s="1"/>
  <c r="AL24" i="14"/>
  <c r="AS24" i="14" s="1"/>
  <c r="AK24" i="14"/>
  <c r="AR24" i="14" s="1"/>
  <c r="AJ24" i="14"/>
  <c r="AQ24" i="14" s="1"/>
  <c r="AI24" i="14"/>
  <c r="AP24" i="14" s="1"/>
  <c r="AH24" i="14"/>
  <c r="AO24" i="14" s="1"/>
  <c r="AG24" i="14"/>
  <c r="AN24" i="14" s="1"/>
  <c r="AE24" i="14"/>
  <c r="AD24" i="14"/>
  <c r="AC24" i="14"/>
  <c r="AB24" i="14"/>
  <c r="AA24" i="14"/>
  <c r="Z24" i="14"/>
  <c r="X24" i="14"/>
  <c r="W24" i="14"/>
  <c r="V24" i="14"/>
  <c r="U24" i="14"/>
  <c r="T24" i="14"/>
  <c r="S24" i="14"/>
  <c r="Q24" i="14"/>
  <c r="P24" i="14"/>
  <c r="H24" i="14"/>
  <c r="G24" i="14"/>
  <c r="F24" i="14"/>
  <c r="E24" i="14"/>
  <c r="D24" i="14"/>
  <c r="B24" i="14"/>
  <c r="AZ23" i="14"/>
  <c r="BG23" i="14" s="1"/>
  <c r="AY23" i="14"/>
  <c r="BF23" i="14" s="1"/>
  <c r="AX23" i="14"/>
  <c r="BE23" i="14" s="1"/>
  <c r="AW23" i="14"/>
  <c r="BD23" i="14" s="1"/>
  <c r="AV23" i="14"/>
  <c r="BC23" i="14" s="1"/>
  <c r="AU23" i="14"/>
  <c r="BB23" i="14" s="1"/>
  <c r="AL23" i="14"/>
  <c r="AS23" i="14" s="1"/>
  <c r="AK23" i="14"/>
  <c r="AR23" i="14" s="1"/>
  <c r="AJ23" i="14"/>
  <c r="AQ23" i="14" s="1"/>
  <c r="AI23" i="14"/>
  <c r="AP23" i="14" s="1"/>
  <c r="AH23" i="14"/>
  <c r="AO23" i="14" s="1"/>
  <c r="AG23" i="14"/>
  <c r="AN23" i="14" s="1"/>
  <c r="AE23" i="14"/>
  <c r="AD23" i="14"/>
  <c r="AC23" i="14"/>
  <c r="AB23" i="14"/>
  <c r="AA23" i="14"/>
  <c r="Z23" i="14"/>
  <c r="X23" i="14"/>
  <c r="W23" i="14"/>
  <c r="V23" i="14"/>
  <c r="U23" i="14"/>
  <c r="T23" i="14"/>
  <c r="S23" i="14"/>
  <c r="Q23" i="14"/>
  <c r="P23" i="14"/>
  <c r="H23" i="14"/>
  <c r="G23" i="14"/>
  <c r="F23" i="14"/>
  <c r="E23" i="14"/>
  <c r="D23" i="14"/>
  <c r="B23" i="14"/>
  <c r="AZ22" i="14"/>
  <c r="BG22" i="14" s="1"/>
  <c r="AY22" i="14"/>
  <c r="BF22" i="14" s="1"/>
  <c r="AX22" i="14"/>
  <c r="BE22" i="14" s="1"/>
  <c r="AW22" i="14"/>
  <c r="BD22" i="14" s="1"/>
  <c r="AV22" i="14"/>
  <c r="BC22" i="14" s="1"/>
  <c r="AU22" i="14"/>
  <c r="BB22" i="14" s="1"/>
  <c r="AL22" i="14"/>
  <c r="AS22" i="14" s="1"/>
  <c r="AK22" i="14"/>
  <c r="AR22" i="14" s="1"/>
  <c r="AJ22" i="14"/>
  <c r="AQ22" i="14" s="1"/>
  <c r="AI22" i="14"/>
  <c r="AP22" i="14" s="1"/>
  <c r="AH22" i="14"/>
  <c r="AO22" i="14" s="1"/>
  <c r="AG22" i="14"/>
  <c r="AN22" i="14" s="1"/>
  <c r="AE22" i="14"/>
  <c r="AD22" i="14"/>
  <c r="AC22" i="14"/>
  <c r="AB22" i="14"/>
  <c r="AA22" i="14"/>
  <c r="Z22" i="14"/>
  <c r="X22" i="14"/>
  <c r="W22" i="14"/>
  <c r="V22" i="14"/>
  <c r="U22" i="14"/>
  <c r="T22" i="14"/>
  <c r="S22" i="14"/>
  <c r="Q22" i="14"/>
  <c r="P22" i="14"/>
  <c r="H22" i="14"/>
  <c r="G22" i="14"/>
  <c r="F22" i="14"/>
  <c r="E22" i="14"/>
  <c r="D22" i="14"/>
  <c r="B22" i="14"/>
  <c r="AZ21" i="14"/>
  <c r="BG21" i="14" s="1"/>
  <c r="AY21" i="14"/>
  <c r="BF21" i="14" s="1"/>
  <c r="AX21" i="14"/>
  <c r="BE21" i="14" s="1"/>
  <c r="AW21" i="14"/>
  <c r="BD21" i="14" s="1"/>
  <c r="AV21" i="14"/>
  <c r="BC21" i="14" s="1"/>
  <c r="AU21" i="14"/>
  <c r="BB21" i="14" s="1"/>
  <c r="AL21" i="14"/>
  <c r="AS21" i="14" s="1"/>
  <c r="AK21" i="14"/>
  <c r="AR21" i="14" s="1"/>
  <c r="AJ21" i="14"/>
  <c r="AQ21" i="14" s="1"/>
  <c r="AI21" i="14"/>
  <c r="AP21" i="14" s="1"/>
  <c r="AH21" i="14"/>
  <c r="AO21" i="14" s="1"/>
  <c r="AG21" i="14"/>
  <c r="AN21" i="14" s="1"/>
  <c r="AE21" i="14"/>
  <c r="AD21" i="14"/>
  <c r="AC21" i="14"/>
  <c r="AB21" i="14"/>
  <c r="AA21" i="14"/>
  <c r="Z21" i="14"/>
  <c r="X21" i="14"/>
  <c r="W21" i="14"/>
  <c r="V21" i="14"/>
  <c r="U21" i="14"/>
  <c r="T21" i="14"/>
  <c r="S21" i="14"/>
  <c r="Q21" i="14"/>
  <c r="P21" i="14"/>
  <c r="H21" i="14"/>
  <c r="G21" i="14"/>
  <c r="F21" i="14"/>
  <c r="E21" i="14"/>
  <c r="D21" i="14"/>
  <c r="B21" i="14"/>
  <c r="AZ20" i="14"/>
  <c r="BG20" i="14" s="1"/>
  <c r="AY20" i="14"/>
  <c r="BF20" i="14" s="1"/>
  <c r="AX20" i="14"/>
  <c r="BE20" i="14" s="1"/>
  <c r="AW20" i="14"/>
  <c r="BD20" i="14" s="1"/>
  <c r="AV20" i="14"/>
  <c r="BC20" i="14" s="1"/>
  <c r="AU20" i="14"/>
  <c r="BB20" i="14" s="1"/>
  <c r="AL20" i="14"/>
  <c r="AS20" i="14" s="1"/>
  <c r="AK20" i="14"/>
  <c r="AR20" i="14" s="1"/>
  <c r="AJ20" i="14"/>
  <c r="AQ20" i="14" s="1"/>
  <c r="AI20" i="14"/>
  <c r="AP20" i="14" s="1"/>
  <c r="AH20" i="14"/>
  <c r="AO20" i="14" s="1"/>
  <c r="AG20" i="14"/>
  <c r="AN20" i="14" s="1"/>
  <c r="AE20" i="14"/>
  <c r="AD20" i="14"/>
  <c r="AC20" i="14"/>
  <c r="AB20" i="14"/>
  <c r="AA20" i="14"/>
  <c r="Z20" i="14"/>
  <c r="X20" i="14"/>
  <c r="W20" i="14"/>
  <c r="V20" i="14"/>
  <c r="U20" i="14"/>
  <c r="T20" i="14"/>
  <c r="S20" i="14"/>
  <c r="Q20" i="14"/>
  <c r="P20" i="14"/>
  <c r="H20" i="14"/>
  <c r="G20" i="14"/>
  <c r="F20" i="14"/>
  <c r="E20" i="14"/>
  <c r="D20" i="14"/>
  <c r="B20" i="14"/>
  <c r="AZ19" i="14"/>
  <c r="BG19" i="14" s="1"/>
  <c r="AY19" i="14"/>
  <c r="BF19" i="14" s="1"/>
  <c r="AX19" i="14"/>
  <c r="BE19" i="14" s="1"/>
  <c r="AW19" i="14"/>
  <c r="BD19" i="14" s="1"/>
  <c r="AV19" i="14"/>
  <c r="BC19" i="14" s="1"/>
  <c r="AU19" i="14"/>
  <c r="BB19" i="14" s="1"/>
  <c r="AL19" i="14"/>
  <c r="AS19" i="14" s="1"/>
  <c r="AK19" i="14"/>
  <c r="AR19" i="14" s="1"/>
  <c r="AJ19" i="14"/>
  <c r="AQ19" i="14" s="1"/>
  <c r="AI19" i="14"/>
  <c r="AP19" i="14" s="1"/>
  <c r="AH19" i="14"/>
  <c r="AO19" i="14" s="1"/>
  <c r="AG19" i="14"/>
  <c r="AN19" i="14" s="1"/>
  <c r="AE19" i="14"/>
  <c r="AD19" i="14"/>
  <c r="AC19" i="14"/>
  <c r="AB19" i="14"/>
  <c r="AA19" i="14"/>
  <c r="Z19" i="14"/>
  <c r="X19" i="14"/>
  <c r="W19" i="14"/>
  <c r="V19" i="14"/>
  <c r="U19" i="14"/>
  <c r="T19" i="14"/>
  <c r="S19" i="14"/>
  <c r="Q19" i="14"/>
  <c r="P19" i="14"/>
  <c r="H19" i="14"/>
  <c r="G19" i="14"/>
  <c r="F19" i="14"/>
  <c r="E19" i="14"/>
  <c r="D19" i="14"/>
  <c r="B19" i="14"/>
  <c r="AZ18" i="14"/>
  <c r="BG18" i="14" s="1"/>
  <c r="AY18" i="14"/>
  <c r="BF18" i="14" s="1"/>
  <c r="AX18" i="14"/>
  <c r="BE18" i="14" s="1"/>
  <c r="AW18" i="14"/>
  <c r="BD18" i="14" s="1"/>
  <c r="AV18" i="14"/>
  <c r="BC18" i="14" s="1"/>
  <c r="AU18" i="14"/>
  <c r="BB18" i="14" s="1"/>
  <c r="AL18" i="14"/>
  <c r="AS18" i="14" s="1"/>
  <c r="AK18" i="14"/>
  <c r="AR18" i="14" s="1"/>
  <c r="AJ18" i="14"/>
  <c r="AQ18" i="14" s="1"/>
  <c r="AI18" i="14"/>
  <c r="AP18" i="14" s="1"/>
  <c r="AH18" i="14"/>
  <c r="AO18" i="14" s="1"/>
  <c r="AG18" i="14"/>
  <c r="AN18" i="14" s="1"/>
  <c r="AE18" i="14"/>
  <c r="AD18" i="14"/>
  <c r="AC18" i="14"/>
  <c r="AB18" i="14"/>
  <c r="AA18" i="14"/>
  <c r="Z18" i="14"/>
  <c r="X18" i="14"/>
  <c r="W18" i="14"/>
  <c r="V18" i="14"/>
  <c r="U18" i="14"/>
  <c r="T18" i="14"/>
  <c r="S18" i="14"/>
  <c r="Q18" i="14"/>
  <c r="P18" i="14"/>
  <c r="H18" i="14"/>
  <c r="G18" i="14"/>
  <c r="F18" i="14"/>
  <c r="E18" i="14"/>
  <c r="D18" i="14"/>
  <c r="B18" i="14"/>
  <c r="AZ17" i="14"/>
  <c r="BG17" i="14" s="1"/>
  <c r="AY17" i="14"/>
  <c r="BF17" i="14" s="1"/>
  <c r="AX17" i="14"/>
  <c r="BE17" i="14" s="1"/>
  <c r="AW17" i="14"/>
  <c r="BD17" i="14" s="1"/>
  <c r="AV17" i="14"/>
  <c r="BC17" i="14" s="1"/>
  <c r="AU17" i="14"/>
  <c r="BB17" i="14" s="1"/>
  <c r="AL17" i="14"/>
  <c r="AS17" i="14" s="1"/>
  <c r="AK17" i="14"/>
  <c r="AR17" i="14" s="1"/>
  <c r="AJ17" i="14"/>
  <c r="AQ17" i="14" s="1"/>
  <c r="AI17" i="14"/>
  <c r="AP17" i="14" s="1"/>
  <c r="AH17" i="14"/>
  <c r="AO17" i="14" s="1"/>
  <c r="AG17" i="14"/>
  <c r="AN17" i="14" s="1"/>
  <c r="AE17" i="14"/>
  <c r="AD17" i="14"/>
  <c r="AC17" i="14"/>
  <c r="AB17" i="14"/>
  <c r="AA17" i="14"/>
  <c r="Z17" i="14"/>
  <c r="X17" i="14"/>
  <c r="W17" i="14"/>
  <c r="V17" i="14"/>
  <c r="U17" i="14"/>
  <c r="T17" i="14"/>
  <c r="S17" i="14"/>
  <c r="Q17" i="14"/>
  <c r="P17" i="14"/>
  <c r="H17" i="14"/>
  <c r="G17" i="14"/>
  <c r="F17" i="14"/>
  <c r="E17" i="14"/>
  <c r="D17" i="14"/>
  <c r="B17" i="14"/>
  <c r="AZ16" i="14"/>
  <c r="BG16" i="14" s="1"/>
  <c r="AY16" i="14"/>
  <c r="BF16" i="14" s="1"/>
  <c r="AX16" i="14"/>
  <c r="BE16" i="14" s="1"/>
  <c r="AW16" i="14"/>
  <c r="BD16" i="14" s="1"/>
  <c r="AV16" i="14"/>
  <c r="BC16" i="14" s="1"/>
  <c r="AU16" i="14"/>
  <c r="BB16" i="14" s="1"/>
  <c r="AL16" i="14"/>
  <c r="AS16" i="14" s="1"/>
  <c r="AK16" i="14"/>
  <c r="AR16" i="14" s="1"/>
  <c r="AJ16" i="14"/>
  <c r="AQ16" i="14" s="1"/>
  <c r="AI16" i="14"/>
  <c r="AP16" i="14" s="1"/>
  <c r="AH16" i="14"/>
  <c r="AO16" i="14" s="1"/>
  <c r="AG16" i="14"/>
  <c r="AN16" i="14" s="1"/>
  <c r="AE16" i="14"/>
  <c r="AD16" i="14"/>
  <c r="AC16" i="14"/>
  <c r="AB16" i="14"/>
  <c r="AA16" i="14"/>
  <c r="Z16" i="14"/>
  <c r="X16" i="14"/>
  <c r="W16" i="14"/>
  <c r="V16" i="14"/>
  <c r="U16" i="14"/>
  <c r="T16" i="14"/>
  <c r="S16" i="14"/>
  <c r="Q16" i="14"/>
  <c r="P16" i="14"/>
  <c r="H16" i="14"/>
  <c r="G16" i="14"/>
  <c r="F16" i="14"/>
  <c r="E16" i="14"/>
  <c r="D16" i="14"/>
  <c r="B16" i="14"/>
  <c r="AJ15" i="14"/>
  <c r="AQ15" i="14" s="1"/>
  <c r="AE15" i="14"/>
  <c r="AL15" i="14" s="1"/>
  <c r="AS15" i="14" s="1"/>
  <c r="AD15" i="14"/>
  <c r="AA15" i="14"/>
  <c r="AH15" i="14" s="1"/>
  <c r="AO15" i="14" s="1"/>
  <c r="Z15" i="14"/>
  <c r="AG15" i="14" s="1"/>
  <c r="X15" i="14"/>
  <c r="W15" i="14"/>
  <c r="V15" i="14"/>
  <c r="AC15" i="14" s="1"/>
  <c r="U15" i="14"/>
  <c r="AB15" i="14" s="1"/>
  <c r="AI15" i="14" s="1"/>
  <c r="AP15" i="14" s="1"/>
  <c r="T15" i="14"/>
  <c r="S15" i="14"/>
  <c r="H15" i="14"/>
  <c r="AK15" i="14" s="1"/>
  <c r="AR15" i="14" s="1"/>
  <c r="G15" i="14"/>
  <c r="F15" i="14"/>
  <c r="E15" i="14"/>
  <c r="D15" i="14"/>
  <c r="AD14" i="14"/>
  <c r="AK14" i="14" s="1"/>
  <c r="AR14" i="14" s="1"/>
  <c r="AA14" i="14"/>
  <c r="AH14" i="14" s="1"/>
  <c r="AO14" i="14" s="1"/>
  <c r="Z14" i="14"/>
  <c r="AG14" i="14" s="1"/>
  <c r="AN14" i="14" s="1"/>
  <c r="X14" i="14"/>
  <c r="W14" i="14"/>
  <c r="V14" i="14"/>
  <c r="U14" i="14"/>
  <c r="AB14" i="14" s="1"/>
  <c r="AI14" i="14" s="1"/>
  <c r="AP14" i="14" s="1"/>
  <c r="T14" i="14"/>
  <c r="S14" i="14"/>
  <c r="H14" i="14"/>
  <c r="G14" i="14"/>
  <c r="F14" i="14"/>
  <c r="E14" i="14"/>
  <c r="D14" i="14"/>
  <c r="AE13" i="14"/>
  <c r="AL13" i="14" s="1"/>
  <c r="AS13" i="14" s="1"/>
  <c r="AD13" i="14"/>
  <c r="AK13" i="14" s="1"/>
  <c r="AR13" i="14" s="1"/>
  <c r="AA13" i="14"/>
  <c r="AH13" i="14" s="1"/>
  <c r="AO13" i="14" s="1"/>
  <c r="Z13" i="14"/>
  <c r="AG13" i="14" s="1"/>
  <c r="X13" i="14"/>
  <c r="W13" i="14"/>
  <c r="AY13" i="14" s="1"/>
  <c r="BF13" i="14" s="1"/>
  <c r="V13" i="14"/>
  <c r="AX13" i="14" s="1"/>
  <c r="BE13" i="14" s="1"/>
  <c r="U13" i="14"/>
  <c r="AW13" i="14" s="1"/>
  <c r="BD13" i="14" s="1"/>
  <c r="T13" i="14"/>
  <c r="S13" i="14"/>
  <c r="H13" i="14"/>
  <c r="G13" i="14"/>
  <c r="F13" i="14"/>
  <c r="E13" i="14"/>
  <c r="D13" i="14"/>
  <c r="AD12" i="14"/>
  <c r="AK12" i="14" s="1"/>
  <c r="AR12" i="14" s="1"/>
  <c r="AA12" i="14"/>
  <c r="AH12" i="14" s="1"/>
  <c r="AO12" i="14" s="1"/>
  <c r="Z12" i="14"/>
  <c r="AG12" i="14" s="1"/>
  <c r="X12" i="14"/>
  <c r="W12" i="14"/>
  <c r="AY12" i="14" s="1"/>
  <c r="BF12" i="14" s="1"/>
  <c r="V12" i="14"/>
  <c r="U12" i="14"/>
  <c r="AB12" i="14" s="1"/>
  <c r="AI12" i="14" s="1"/>
  <c r="AP12" i="14" s="1"/>
  <c r="T12" i="14"/>
  <c r="S12" i="14"/>
  <c r="H12" i="14"/>
  <c r="G12" i="14"/>
  <c r="F12" i="14"/>
  <c r="E12" i="14"/>
  <c r="D12" i="14"/>
  <c r="AE11" i="14"/>
  <c r="AL11" i="14" s="1"/>
  <c r="AS11" i="14" s="1"/>
  <c r="AD11" i="14"/>
  <c r="AK11" i="14" s="1"/>
  <c r="AR11" i="14" s="1"/>
  <c r="Z11" i="14"/>
  <c r="AG11" i="14" s="1"/>
  <c r="X11" i="14"/>
  <c r="W11" i="14"/>
  <c r="AY11" i="14" s="1"/>
  <c r="V11" i="14"/>
  <c r="U11" i="14"/>
  <c r="AW11" i="14" s="1"/>
  <c r="BD11" i="14" s="1"/>
  <c r="T11" i="14"/>
  <c r="S11" i="14"/>
  <c r="H11" i="14"/>
  <c r="G11" i="14"/>
  <c r="F11" i="14"/>
  <c r="E11" i="14"/>
  <c r="D11" i="14"/>
  <c r="AD10" i="14"/>
  <c r="AK10" i="14" s="1"/>
  <c r="AR10" i="14" s="1"/>
  <c r="AC10" i="14"/>
  <c r="AA10" i="14"/>
  <c r="AH10" i="14" s="1"/>
  <c r="AO10" i="14" s="1"/>
  <c r="Z10" i="14"/>
  <c r="AG10" i="14" s="1"/>
  <c r="AN10" i="14" s="1"/>
  <c r="X10" i="14"/>
  <c r="W10" i="14"/>
  <c r="AY10" i="14" s="1"/>
  <c r="BF10" i="14" s="1"/>
  <c r="V10" i="14"/>
  <c r="U10" i="14"/>
  <c r="AB10" i="14" s="1"/>
  <c r="AI10" i="14" s="1"/>
  <c r="AP10" i="14" s="1"/>
  <c r="T10" i="14"/>
  <c r="S10" i="14"/>
  <c r="H10" i="14"/>
  <c r="AJ10" i="14" s="1"/>
  <c r="AQ10" i="14" s="1"/>
  <c r="G10" i="14"/>
  <c r="F10" i="14"/>
  <c r="E10" i="14"/>
  <c r="D10" i="14"/>
  <c r="AD9" i="14"/>
  <c r="AK9" i="14" s="1"/>
  <c r="AR9" i="14" s="1"/>
  <c r="Z9" i="14"/>
  <c r="AG9" i="14" s="1"/>
  <c r="X9" i="14"/>
  <c r="AE9" i="14" s="1"/>
  <c r="AL9" i="14" s="1"/>
  <c r="AS9" i="14" s="1"/>
  <c r="W9" i="14"/>
  <c r="AY9" i="14" s="1"/>
  <c r="V9" i="14"/>
  <c r="U9" i="14"/>
  <c r="T9" i="14"/>
  <c r="S9" i="14"/>
  <c r="AU9" i="14" s="1"/>
  <c r="BB9" i="14" s="1"/>
  <c r="H9" i="14"/>
  <c r="G9" i="14"/>
  <c r="F9" i="14"/>
  <c r="E9" i="14"/>
  <c r="D9" i="14"/>
  <c r="AD8" i="14"/>
  <c r="AK8" i="14" s="1"/>
  <c r="AR8" i="14" s="1"/>
  <c r="AC8" i="14"/>
  <c r="AJ8" i="14" s="1"/>
  <c r="AQ8" i="14" s="1"/>
  <c r="Z8" i="14"/>
  <c r="AG8" i="14" s="1"/>
  <c r="AN8" i="14" s="1"/>
  <c r="X8" i="14"/>
  <c r="AZ8" i="14" s="1"/>
  <c r="W8" i="14"/>
  <c r="AY8" i="14" s="1"/>
  <c r="BF8" i="14" s="1"/>
  <c r="V8" i="14"/>
  <c r="U8" i="14"/>
  <c r="AB8" i="14" s="1"/>
  <c r="AI8" i="14" s="1"/>
  <c r="AP8" i="14" s="1"/>
  <c r="T8" i="14"/>
  <c r="AA8" i="14" s="1"/>
  <c r="AH8" i="14" s="1"/>
  <c r="AO8" i="14" s="1"/>
  <c r="S8" i="14"/>
  <c r="AU8" i="14" s="1"/>
  <c r="BB8" i="14" s="1"/>
  <c r="H8" i="14"/>
  <c r="G8" i="14"/>
  <c r="F8" i="14"/>
  <c r="E8" i="14"/>
  <c r="D8" i="14"/>
  <c r="AD7" i="14"/>
  <c r="AK7" i="14" s="1"/>
  <c r="AR7" i="14" s="1"/>
  <c r="AC7" i="14"/>
  <c r="AJ7" i="14" s="1"/>
  <c r="AQ7" i="14" s="1"/>
  <c r="Z7" i="14"/>
  <c r="AG7" i="14" s="1"/>
  <c r="X7" i="14"/>
  <c r="AE7" i="14" s="1"/>
  <c r="AL7" i="14" s="1"/>
  <c r="AS7" i="14" s="1"/>
  <c r="W7" i="14"/>
  <c r="V7" i="14"/>
  <c r="U7" i="14"/>
  <c r="T7" i="14"/>
  <c r="S7" i="14"/>
  <c r="H7" i="14"/>
  <c r="G7" i="14"/>
  <c r="F7" i="14"/>
  <c r="E7" i="14"/>
  <c r="D7" i="14"/>
  <c r="D3" i="14"/>
  <c r="N2" i="14"/>
  <c r="M2" i="14"/>
  <c r="L2" i="14"/>
  <c r="K2" i="14"/>
  <c r="J2" i="14"/>
  <c r="I2" i="14"/>
  <c r="D2" i="14"/>
  <c r="I1" i="14"/>
  <c r="AZ56" i="13"/>
  <c r="BG56" i="13" s="1"/>
  <c r="AY56" i="13"/>
  <c r="BF56" i="13" s="1"/>
  <c r="AX56" i="13"/>
  <c r="BE56" i="13" s="1"/>
  <c r="AW56" i="13"/>
  <c r="BD56" i="13" s="1"/>
  <c r="AV56" i="13"/>
  <c r="BC56" i="13" s="1"/>
  <c r="AU56" i="13"/>
  <c r="BB56" i="13" s="1"/>
  <c r="AL56" i="13"/>
  <c r="AS56" i="13" s="1"/>
  <c r="AK56" i="13"/>
  <c r="AR56" i="13" s="1"/>
  <c r="AJ56" i="13"/>
  <c r="AQ56" i="13" s="1"/>
  <c r="AI56" i="13"/>
  <c r="AP56" i="13" s="1"/>
  <c r="AH56" i="13"/>
  <c r="AO56" i="13" s="1"/>
  <c r="AG56" i="13"/>
  <c r="AN56" i="13" s="1"/>
  <c r="AE56" i="13"/>
  <c r="AD56" i="13"/>
  <c r="AC56" i="13"/>
  <c r="AB56" i="13"/>
  <c r="AA56" i="13"/>
  <c r="Z56" i="13"/>
  <c r="X56" i="13"/>
  <c r="W56" i="13"/>
  <c r="V56" i="13"/>
  <c r="U56" i="13"/>
  <c r="T56" i="13"/>
  <c r="S56" i="13"/>
  <c r="Q56" i="13"/>
  <c r="P56" i="13"/>
  <c r="H56" i="13"/>
  <c r="G56" i="13"/>
  <c r="F56" i="13"/>
  <c r="E56" i="13"/>
  <c r="D56" i="13"/>
  <c r="B56" i="13"/>
  <c r="AZ55" i="13"/>
  <c r="BG55" i="13" s="1"/>
  <c r="AY55" i="13"/>
  <c r="BF55" i="13" s="1"/>
  <c r="AX55" i="13"/>
  <c r="BE55" i="13" s="1"/>
  <c r="AW55" i="13"/>
  <c r="BD55" i="13" s="1"/>
  <c r="AV55" i="13"/>
  <c r="BC55" i="13" s="1"/>
  <c r="AU55" i="13"/>
  <c r="BB55" i="13" s="1"/>
  <c r="AL55" i="13"/>
  <c r="AS55" i="13" s="1"/>
  <c r="AK55" i="13"/>
  <c r="AR55" i="13" s="1"/>
  <c r="AJ55" i="13"/>
  <c r="AQ55" i="13" s="1"/>
  <c r="AI55" i="13"/>
  <c r="AP55" i="13" s="1"/>
  <c r="AH55" i="13"/>
  <c r="AO55" i="13" s="1"/>
  <c r="AG55" i="13"/>
  <c r="AN55" i="13" s="1"/>
  <c r="AE55" i="13"/>
  <c r="AD55" i="13"/>
  <c r="AC55" i="13"/>
  <c r="AB55" i="13"/>
  <c r="AA55" i="13"/>
  <c r="Z55" i="13"/>
  <c r="X55" i="13"/>
  <c r="W55" i="13"/>
  <c r="V55" i="13"/>
  <c r="U55" i="13"/>
  <c r="T55" i="13"/>
  <c r="S55" i="13"/>
  <c r="Q55" i="13"/>
  <c r="P55" i="13"/>
  <c r="H55" i="13"/>
  <c r="G55" i="13"/>
  <c r="F55" i="13"/>
  <c r="E55" i="13"/>
  <c r="D55" i="13"/>
  <c r="B55" i="13"/>
  <c r="AZ54" i="13"/>
  <c r="BG54" i="13" s="1"/>
  <c r="AY54" i="13"/>
  <c r="BF54" i="13" s="1"/>
  <c r="AX54" i="13"/>
  <c r="BE54" i="13" s="1"/>
  <c r="AW54" i="13"/>
  <c r="BD54" i="13" s="1"/>
  <c r="AV54" i="13"/>
  <c r="BC54" i="13" s="1"/>
  <c r="AU54" i="13"/>
  <c r="BB54" i="13" s="1"/>
  <c r="AL54" i="13"/>
  <c r="AS54" i="13" s="1"/>
  <c r="AK54" i="13"/>
  <c r="AR54" i="13" s="1"/>
  <c r="AJ54" i="13"/>
  <c r="AQ54" i="13" s="1"/>
  <c r="AI54" i="13"/>
  <c r="AP54" i="13" s="1"/>
  <c r="AH54" i="13"/>
  <c r="AO54" i="13" s="1"/>
  <c r="AG54" i="13"/>
  <c r="AN54" i="13" s="1"/>
  <c r="AE54" i="13"/>
  <c r="AD54" i="13"/>
  <c r="AC54" i="13"/>
  <c r="AB54" i="13"/>
  <c r="AA54" i="13"/>
  <c r="Z54" i="13"/>
  <c r="X54" i="13"/>
  <c r="W54" i="13"/>
  <c r="V54" i="13"/>
  <c r="U54" i="13"/>
  <c r="T54" i="13"/>
  <c r="S54" i="13"/>
  <c r="Q54" i="13"/>
  <c r="P54" i="13"/>
  <c r="H54" i="13"/>
  <c r="G54" i="13"/>
  <c r="F54" i="13"/>
  <c r="E54" i="13"/>
  <c r="D54" i="13"/>
  <c r="B54" i="13"/>
  <c r="AZ53" i="13"/>
  <c r="BG53" i="13" s="1"/>
  <c r="AY53" i="13"/>
  <c r="BF53" i="13" s="1"/>
  <c r="AX53" i="13"/>
  <c r="BE53" i="13" s="1"/>
  <c r="AW53" i="13"/>
  <c r="BD53" i="13" s="1"/>
  <c r="AV53" i="13"/>
  <c r="BC53" i="13" s="1"/>
  <c r="AU53" i="13"/>
  <c r="BB53" i="13" s="1"/>
  <c r="AL53" i="13"/>
  <c r="AS53" i="13" s="1"/>
  <c r="AK53" i="13"/>
  <c r="AR53" i="13" s="1"/>
  <c r="AJ53" i="13"/>
  <c r="AQ53" i="13" s="1"/>
  <c r="AI53" i="13"/>
  <c r="AP53" i="13" s="1"/>
  <c r="AH53" i="13"/>
  <c r="AO53" i="13" s="1"/>
  <c r="AG53" i="13"/>
  <c r="AN53" i="13" s="1"/>
  <c r="AE53" i="13"/>
  <c r="AD53" i="13"/>
  <c r="AC53" i="13"/>
  <c r="AB53" i="13"/>
  <c r="AA53" i="13"/>
  <c r="Z53" i="13"/>
  <c r="X53" i="13"/>
  <c r="W53" i="13"/>
  <c r="V53" i="13"/>
  <c r="U53" i="13"/>
  <c r="T53" i="13"/>
  <c r="S53" i="13"/>
  <c r="Q53" i="13"/>
  <c r="P53" i="13"/>
  <c r="H53" i="13"/>
  <c r="G53" i="13"/>
  <c r="F53" i="13"/>
  <c r="E53" i="13"/>
  <c r="D53" i="13"/>
  <c r="B53" i="13"/>
  <c r="AZ52" i="13"/>
  <c r="BG52" i="13" s="1"/>
  <c r="AY52" i="13"/>
  <c r="BF52" i="13" s="1"/>
  <c r="AX52" i="13"/>
  <c r="BE52" i="13" s="1"/>
  <c r="AW52" i="13"/>
  <c r="BD52" i="13" s="1"/>
  <c r="AV52" i="13"/>
  <c r="BC52" i="13" s="1"/>
  <c r="AU52" i="13"/>
  <c r="BB52" i="13" s="1"/>
  <c r="AL52" i="13"/>
  <c r="AS52" i="13" s="1"/>
  <c r="AK52" i="13"/>
  <c r="AR52" i="13" s="1"/>
  <c r="AJ52" i="13"/>
  <c r="AQ52" i="13" s="1"/>
  <c r="AI52" i="13"/>
  <c r="AP52" i="13" s="1"/>
  <c r="AH52" i="13"/>
  <c r="AO52" i="13" s="1"/>
  <c r="AG52" i="13"/>
  <c r="AN52" i="13" s="1"/>
  <c r="AE52" i="13"/>
  <c r="AD52" i="13"/>
  <c r="AC52" i="13"/>
  <c r="AB52" i="13"/>
  <c r="AA52" i="13"/>
  <c r="Z52" i="13"/>
  <c r="X52" i="13"/>
  <c r="W52" i="13"/>
  <c r="V52" i="13"/>
  <c r="U52" i="13"/>
  <c r="T52" i="13"/>
  <c r="S52" i="13"/>
  <c r="Q52" i="13"/>
  <c r="P52" i="13"/>
  <c r="H52" i="13"/>
  <c r="G52" i="13"/>
  <c r="F52" i="13"/>
  <c r="E52" i="13"/>
  <c r="D52" i="13"/>
  <c r="B52" i="13"/>
  <c r="AZ51" i="13"/>
  <c r="BG51" i="13" s="1"/>
  <c r="AY51" i="13"/>
  <c r="BF51" i="13" s="1"/>
  <c r="AX51" i="13"/>
  <c r="BE51" i="13" s="1"/>
  <c r="AW51" i="13"/>
  <c r="BD51" i="13" s="1"/>
  <c r="AV51" i="13"/>
  <c r="BC51" i="13" s="1"/>
  <c r="AU51" i="13"/>
  <c r="BB51" i="13" s="1"/>
  <c r="AL51" i="13"/>
  <c r="AS51" i="13" s="1"/>
  <c r="AK51" i="13"/>
  <c r="AR51" i="13" s="1"/>
  <c r="AJ51" i="13"/>
  <c r="AQ51" i="13" s="1"/>
  <c r="AI51" i="13"/>
  <c r="AP51" i="13" s="1"/>
  <c r="AH51" i="13"/>
  <c r="AO51" i="13" s="1"/>
  <c r="AG51" i="13"/>
  <c r="AN51" i="13" s="1"/>
  <c r="AE51" i="13"/>
  <c r="AD51" i="13"/>
  <c r="AC51" i="13"/>
  <c r="AB51" i="13"/>
  <c r="AA51" i="13"/>
  <c r="Z51" i="13"/>
  <c r="X51" i="13"/>
  <c r="W51" i="13"/>
  <c r="V51" i="13"/>
  <c r="U51" i="13"/>
  <c r="T51" i="13"/>
  <c r="S51" i="13"/>
  <c r="Q51" i="13"/>
  <c r="P51" i="13"/>
  <c r="H51" i="13"/>
  <c r="G51" i="13"/>
  <c r="F51" i="13"/>
  <c r="E51" i="13"/>
  <c r="D51" i="13"/>
  <c r="B51" i="13"/>
  <c r="AZ50" i="13"/>
  <c r="BG50" i="13" s="1"/>
  <c r="AY50" i="13"/>
  <c r="BF50" i="13" s="1"/>
  <c r="AX50" i="13"/>
  <c r="BE50" i="13" s="1"/>
  <c r="AW50" i="13"/>
  <c r="BD50" i="13" s="1"/>
  <c r="AV50" i="13"/>
  <c r="BC50" i="13" s="1"/>
  <c r="AU50" i="13"/>
  <c r="BB50" i="13" s="1"/>
  <c r="AL50" i="13"/>
  <c r="AS50" i="13" s="1"/>
  <c r="AK50" i="13"/>
  <c r="AR50" i="13" s="1"/>
  <c r="AJ50" i="13"/>
  <c r="AQ50" i="13" s="1"/>
  <c r="AI50" i="13"/>
  <c r="AP50" i="13" s="1"/>
  <c r="AH50" i="13"/>
  <c r="AO50" i="13" s="1"/>
  <c r="AG50" i="13"/>
  <c r="AN50" i="13" s="1"/>
  <c r="AE50" i="13"/>
  <c r="AD50" i="13"/>
  <c r="AC50" i="13"/>
  <c r="AB50" i="13"/>
  <c r="AA50" i="13"/>
  <c r="Z50" i="13"/>
  <c r="X50" i="13"/>
  <c r="W50" i="13"/>
  <c r="V50" i="13"/>
  <c r="U50" i="13"/>
  <c r="T50" i="13"/>
  <c r="S50" i="13"/>
  <c r="Q50" i="13"/>
  <c r="P50" i="13"/>
  <c r="H50" i="13"/>
  <c r="G50" i="13"/>
  <c r="F50" i="13"/>
  <c r="E50" i="13"/>
  <c r="D50" i="13"/>
  <c r="B50" i="13"/>
  <c r="AZ49" i="13"/>
  <c r="BG49" i="13" s="1"/>
  <c r="AY49" i="13"/>
  <c r="BF49" i="13" s="1"/>
  <c r="AX49" i="13"/>
  <c r="BE49" i="13" s="1"/>
  <c r="AW49" i="13"/>
  <c r="BD49" i="13" s="1"/>
  <c r="AV49" i="13"/>
  <c r="BC49" i="13" s="1"/>
  <c r="AU49" i="13"/>
  <c r="BB49" i="13" s="1"/>
  <c r="AL49" i="13"/>
  <c r="AS49" i="13" s="1"/>
  <c r="AK49" i="13"/>
  <c r="AR49" i="13" s="1"/>
  <c r="AJ49" i="13"/>
  <c r="AQ49" i="13" s="1"/>
  <c r="AI49" i="13"/>
  <c r="AP49" i="13" s="1"/>
  <c r="AH49" i="13"/>
  <c r="AO49" i="13" s="1"/>
  <c r="AG49" i="13"/>
  <c r="AN49" i="13" s="1"/>
  <c r="AE49" i="13"/>
  <c r="AD49" i="13"/>
  <c r="AC49" i="13"/>
  <c r="AB49" i="13"/>
  <c r="AA49" i="13"/>
  <c r="Z49" i="13"/>
  <c r="X49" i="13"/>
  <c r="W49" i="13"/>
  <c r="V49" i="13"/>
  <c r="U49" i="13"/>
  <c r="T49" i="13"/>
  <c r="S49" i="13"/>
  <c r="Q49" i="13"/>
  <c r="P49" i="13"/>
  <c r="H49" i="13"/>
  <c r="G49" i="13"/>
  <c r="F49" i="13"/>
  <c r="E49" i="13"/>
  <c r="D49" i="13"/>
  <c r="B49" i="13"/>
  <c r="AZ48" i="13"/>
  <c r="BG48" i="13" s="1"/>
  <c r="AY48" i="13"/>
  <c r="BF48" i="13" s="1"/>
  <c r="AX48" i="13"/>
  <c r="BE48" i="13" s="1"/>
  <c r="AW48" i="13"/>
  <c r="BD48" i="13" s="1"/>
  <c r="AV48" i="13"/>
  <c r="BC48" i="13" s="1"/>
  <c r="AU48" i="13"/>
  <c r="BB48" i="13" s="1"/>
  <c r="AL48" i="13"/>
  <c r="AS48" i="13" s="1"/>
  <c r="AK48" i="13"/>
  <c r="AR48" i="13" s="1"/>
  <c r="AJ48" i="13"/>
  <c r="AQ48" i="13" s="1"/>
  <c r="AI48" i="13"/>
  <c r="AP48" i="13" s="1"/>
  <c r="AH48" i="13"/>
  <c r="AO48" i="13" s="1"/>
  <c r="AG48" i="13"/>
  <c r="AN48" i="13" s="1"/>
  <c r="AE48" i="13"/>
  <c r="AD48" i="13"/>
  <c r="AC48" i="13"/>
  <c r="AB48" i="13"/>
  <c r="AA48" i="13"/>
  <c r="Z48" i="13"/>
  <c r="X48" i="13"/>
  <c r="W48" i="13"/>
  <c r="V48" i="13"/>
  <c r="U48" i="13"/>
  <c r="T48" i="13"/>
  <c r="S48" i="13"/>
  <c r="Q48" i="13"/>
  <c r="P48" i="13"/>
  <c r="H48" i="13"/>
  <c r="G48" i="13"/>
  <c r="F48" i="13"/>
  <c r="E48" i="13"/>
  <c r="D48" i="13"/>
  <c r="B48" i="13"/>
  <c r="AZ47" i="13"/>
  <c r="BG47" i="13" s="1"/>
  <c r="AY47" i="13"/>
  <c r="BF47" i="13" s="1"/>
  <c r="AX47" i="13"/>
  <c r="BE47" i="13" s="1"/>
  <c r="AW47" i="13"/>
  <c r="BD47" i="13" s="1"/>
  <c r="AV47" i="13"/>
  <c r="BC47" i="13" s="1"/>
  <c r="AU47" i="13"/>
  <c r="BB47" i="13" s="1"/>
  <c r="AL47" i="13"/>
  <c r="AS47" i="13" s="1"/>
  <c r="AK47" i="13"/>
  <c r="AR47" i="13" s="1"/>
  <c r="AJ47" i="13"/>
  <c r="AQ47" i="13" s="1"/>
  <c r="AI47" i="13"/>
  <c r="AP47" i="13" s="1"/>
  <c r="AH47" i="13"/>
  <c r="AO47" i="13" s="1"/>
  <c r="AG47" i="13"/>
  <c r="AN47" i="13" s="1"/>
  <c r="AE47" i="13"/>
  <c r="AD47" i="13"/>
  <c r="AC47" i="13"/>
  <c r="AB47" i="13"/>
  <c r="AA47" i="13"/>
  <c r="Z47" i="13"/>
  <c r="X47" i="13"/>
  <c r="W47" i="13"/>
  <c r="V47" i="13"/>
  <c r="U47" i="13"/>
  <c r="T47" i="13"/>
  <c r="S47" i="13"/>
  <c r="Q47" i="13"/>
  <c r="P47" i="13"/>
  <c r="H47" i="13"/>
  <c r="G47" i="13"/>
  <c r="F47" i="13"/>
  <c r="E47" i="13"/>
  <c r="D47" i="13"/>
  <c r="B47" i="13"/>
  <c r="AZ46" i="13"/>
  <c r="BG46" i="13" s="1"/>
  <c r="AY46" i="13"/>
  <c r="BF46" i="13" s="1"/>
  <c r="AX46" i="13"/>
  <c r="BE46" i="13" s="1"/>
  <c r="AW46" i="13"/>
  <c r="BD46" i="13" s="1"/>
  <c r="AV46" i="13"/>
  <c r="BC46" i="13" s="1"/>
  <c r="AU46" i="13"/>
  <c r="BB46" i="13" s="1"/>
  <c r="AL46" i="13"/>
  <c r="AS46" i="13" s="1"/>
  <c r="AK46" i="13"/>
  <c r="AR46" i="13" s="1"/>
  <c r="AJ46" i="13"/>
  <c r="AQ46" i="13" s="1"/>
  <c r="AI46" i="13"/>
  <c r="AP46" i="13" s="1"/>
  <c r="AH46" i="13"/>
  <c r="AO46" i="13" s="1"/>
  <c r="AG46" i="13"/>
  <c r="AN46" i="13" s="1"/>
  <c r="AE46" i="13"/>
  <c r="AD46" i="13"/>
  <c r="AC46" i="13"/>
  <c r="AB46" i="13"/>
  <c r="AA46" i="13"/>
  <c r="Z46" i="13"/>
  <c r="X46" i="13"/>
  <c r="W46" i="13"/>
  <c r="V46" i="13"/>
  <c r="U46" i="13"/>
  <c r="T46" i="13"/>
  <c r="S46" i="13"/>
  <c r="Q46" i="13"/>
  <c r="P46" i="13"/>
  <c r="H46" i="13"/>
  <c r="G46" i="13"/>
  <c r="F46" i="13"/>
  <c r="E46" i="13"/>
  <c r="D46" i="13"/>
  <c r="B46" i="13"/>
  <c r="AZ45" i="13"/>
  <c r="BG45" i="13" s="1"/>
  <c r="AY45" i="13"/>
  <c r="BF45" i="13" s="1"/>
  <c r="AX45" i="13"/>
  <c r="BE45" i="13" s="1"/>
  <c r="AW45" i="13"/>
  <c r="BD45" i="13" s="1"/>
  <c r="AV45" i="13"/>
  <c r="BC45" i="13" s="1"/>
  <c r="AU45" i="13"/>
  <c r="BB45" i="13" s="1"/>
  <c r="AL45" i="13"/>
  <c r="AS45" i="13" s="1"/>
  <c r="AK45" i="13"/>
  <c r="AR45" i="13" s="1"/>
  <c r="AJ45" i="13"/>
  <c r="AQ45" i="13" s="1"/>
  <c r="AI45" i="13"/>
  <c r="AP45" i="13" s="1"/>
  <c r="AH45" i="13"/>
  <c r="AO45" i="13" s="1"/>
  <c r="AG45" i="13"/>
  <c r="AN45" i="13" s="1"/>
  <c r="AE45" i="13"/>
  <c r="AD45" i="13"/>
  <c r="AC45" i="13"/>
  <c r="AB45" i="13"/>
  <c r="AA45" i="13"/>
  <c r="Z45" i="13"/>
  <c r="X45" i="13"/>
  <c r="W45" i="13"/>
  <c r="V45" i="13"/>
  <c r="U45" i="13"/>
  <c r="T45" i="13"/>
  <c r="S45" i="13"/>
  <c r="Q45" i="13"/>
  <c r="P45" i="13"/>
  <c r="H45" i="13"/>
  <c r="G45" i="13"/>
  <c r="F45" i="13"/>
  <c r="E45" i="13"/>
  <c r="D45" i="13"/>
  <c r="B45" i="13"/>
  <c r="AZ44" i="13"/>
  <c r="BG44" i="13" s="1"/>
  <c r="AY44" i="13"/>
  <c r="BF44" i="13" s="1"/>
  <c r="AX44" i="13"/>
  <c r="BE44" i="13" s="1"/>
  <c r="AW44" i="13"/>
  <c r="BD44" i="13" s="1"/>
  <c r="AV44" i="13"/>
  <c r="BC44" i="13" s="1"/>
  <c r="AU44" i="13"/>
  <c r="BB44" i="13" s="1"/>
  <c r="AL44" i="13"/>
  <c r="AS44" i="13" s="1"/>
  <c r="AK44" i="13"/>
  <c r="AR44" i="13" s="1"/>
  <c r="AJ44" i="13"/>
  <c r="AQ44" i="13" s="1"/>
  <c r="AI44" i="13"/>
  <c r="AP44" i="13" s="1"/>
  <c r="AH44" i="13"/>
  <c r="AO44" i="13" s="1"/>
  <c r="AG44" i="13"/>
  <c r="AN44" i="13" s="1"/>
  <c r="AE44" i="13"/>
  <c r="AD44" i="13"/>
  <c r="AC44" i="13"/>
  <c r="AB44" i="13"/>
  <c r="AA44" i="13"/>
  <c r="Z44" i="13"/>
  <c r="X44" i="13"/>
  <c r="W44" i="13"/>
  <c r="V44" i="13"/>
  <c r="U44" i="13"/>
  <c r="T44" i="13"/>
  <c r="S44" i="13"/>
  <c r="Q44" i="13"/>
  <c r="P44" i="13"/>
  <c r="H44" i="13"/>
  <c r="G44" i="13"/>
  <c r="F44" i="13"/>
  <c r="E44" i="13"/>
  <c r="D44" i="13"/>
  <c r="B44" i="13"/>
  <c r="AZ43" i="13"/>
  <c r="BG43" i="13" s="1"/>
  <c r="AY43" i="13"/>
  <c r="BF43" i="13" s="1"/>
  <c r="AX43" i="13"/>
  <c r="BE43" i="13" s="1"/>
  <c r="AW43" i="13"/>
  <c r="BD43" i="13" s="1"/>
  <c r="AV43" i="13"/>
  <c r="BC43" i="13" s="1"/>
  <c r="AU43" i="13"/>
  <c r="BB43" i="13" s="1"/>
  <c r="AL43" i="13"/>
  <c r="AS43" i="13" s="1"/>
  <c r="AK43" i="13"/>
  <c r="AR43" i="13" s="1"/>
  <c r="AJ43" i="13"/>
  <c r="AQ43" i="13" s="1"/>
  <c r="AI43" i="13"/>
  <c r="AP43" i="13" s="1"/>
  <c r="AH43" i="13"/>
  <c r="AO43" i="13" s="1"/>
  <c r="AG43" i="13"/>
  <c r="AN43" i="13" s="1"/>
  <c r="AE43" i="13"/>
  <c r="AD43" i="13"/>
  <c r="AC43" i="13"/>
  <c r="AB43" i="13"/>
  <c r="AA43" i="13"/>
  <c r="Z43" i="13"/>
  <c r="X43" i="13"/>
  <c r="W43" i="13"/>
  <c r="V43" i="13"/>
  <c r="U43" i="13"/>
  <c r="T43" i="13"/>
  <c r="S43" i="13"/>
  <c r="Q43" i="13"/>
  <c r="P43" i="13"/>
  <c r="H43" i="13"/>
  <c r="G43" i="13"/>
  <c r="F43" i="13"/>
  <c r="E43" i="13"/>
  <c r="D43" i="13"/>
  <c r="B43" i="13"/>
  <c r="AZ42" i="13"/>
  <c r="BG42" i="13" s="1"/>
  <c r="AY42" i="13"/>
  <c r="BF42" i="13" s="1"/>
  <c r="AX42" i="13"/>
  <c r="BE42" i="13" s="1"/>
  <c r="AW42" i="13"/>
  <c r="BD42" i="13" s="1"/>
  <c r="AV42" i="13"/>
  <c r="BC42" i="13" s="1"/>
  <c r="AU42" i="13"/>
  <c r="BB42" i="13" s="1"/>
  <c r="AL42" i="13"/>
  <c r="AS42" i="13" s="1"/>
  <c r="AK42" i="13"/>
  <c r="AR42" i="13" s="1"/>
  <c r="AJ42" i="13"/>
  <c r="AQ42" i="13" s="1"/>
  <c r="AI42" i="13"/>
  <c r="AP42" i="13" s="1"/>
  <c r="AH42" i="13"/>
  <c r="AO42" i="13" s="1"/>
  <c r="AG42" i="13"/>
  <c r="AN42" i="13" s="1"/>
  <c r="AE42" i="13"/>
  <c r="AD42" i="13"/>
  <c r="AC42" i="13"/>
  <c r="AB42" i="13"/>
  <c r="AA42" i="13"/>
  <c r="Z42" i="13"/>
  <c r="X42" i="13"/>
  <c r="W42" i="13"/>
  <c r="V42" i="13"/>
  <c r="U42" i="13"/>
  <c r="T42" i="13"/>
  <c r="S42" i="13"/>
  <c r="Q42" i="13"/>
  <c r="P42" i="13"/>
  <c r="H42" i="13"/>
  <c r="G42" i="13"/>
  <c r="F42" i="13"/>
  <c r="E42" i="13"/>
  <c r="D42" i="13"/>
  <c r="B42" i="13"/>
  <c r="AZ41" i="13"/>
  <c r="BG41" i="13" s="1"/>
  <c r="AY41" i="13"/>
  <c r="BF41" i="13" s="1"/>
  <c r="AX41" i="13"/>
  <c r="BE41" i="13" s="1"/>
  <c r="AW41" i="13"/>
  <c r="BD41" i="13" s="1"/>
  <c r="AV41" i="13"/>
  <c r="BC41" i="13" s="1"/>
  <c r="AU41" i="13"/>
  <c r="BB41" i="13" s="1"/>
  <c r="AL41" i="13"/>
  <c r="AS41" i="13" s="1"/>
  <c r="AK41" i="13"/>
  <c r="AR41" i="13" s="1"/>
  <c r="AJ41" i="13"/>
  <c r="AQ41" i="13" s="1"/>
  <c r="AI41" i="13"/>
  <c r="AP41" i="13" s="1"/>
  <c r="AH41" i="13"/>
  <c r="AO41" i="13" s="1"/>
  <c r="AG41" i="13"/>
  <c r="AN41" i="13" s="1"/>
  <c r="AE41" i="13"/>
  <c r="AD41" i="13"/>
  <c r="AC41" i="13"/>
  <c r="AB41" i="13"/>
  <c r="AA41" i="13"/>
  <c r="Z41" i="13"/>
  <c r="X41" i="13"/>
  <c r="W41" i="13"/>
  <c r="V41" i="13"/>
  <c r="U41" i="13"/>
  <c r="T41" i="13"/>
  <c r="S41" i="13"/>
  <c r="Q41" i="13"/>
  <c r="P41" i="13"/>
  <c r="H41" i="13"/>
  <c r="G41" i="13"/>
  <c r="F41" i="13"/>
  <c r="E41" i="13"/>
  <c r="D41" i="13"/>
  <c r="B41" i="13"/>
  <c r="AZ40" i="13"/>
  <c r="BG40" i="13" s="1"/>
  <c r="AY40" i="13"/>
  <c r="BF40" i="13" s="1"/>
  <c r="AX40" i="13"/>
  <c r="BE40" i="13" s="1"/>
  <c r="AW40" i="13"/>
  <c r="BD40" i="13" s="1"/>
  <c r="AV40" i="13"/>
  <c r="BC40" i="13" s="1"/>
  <c r="AU40" i="13"/>
  <c r="BB40" i="13" s="1"/>
  <c r="AL40" i="13"/>
  <c r="AS40" i="13" s="1"/>
  <c r="AK40" i="13"/>
  <c r="AR40" i="13" s="1"/>
  <c r="AJ40" i="13"/>
  <c r="AQ40" i="13" s="1"/>
  <c r="AI40" i="13"/>
  <c r="AP40" i="13" s="1"/>
  <c r="AH40" i="13"/>
  <c r="AO40" i="13" s="1"/>
  <c r="AG40" i="13"/>
  <c r="AN40" i="13" s="1"/>
  <c r="AE40" i="13"/>
  <c r="AD40" i="13"/>
  <c r="AC40" i="13"/>
  <c r="AB40" i="13"/>
  <c r="AA40" i="13"/>
  <c r="Z40" i="13"/>
  <c r="X40" i="13"/>
  <c r="W40" i="13"/>
  <c r="V40" i="13"/>
  <c r="U40" i="13"/>
  <c r="T40" i="13"/>
  <c r="S40" i="13"/>
  <c r="Q40" i="13"/>
  <c r="P40" i="13"/>
  <c r="H40" i="13"/>
  <c r="G40" i="13"/>
  <c r="F40" i="13"/>
  <c r="E40" i="13"/>
  <c r="D40" i="13"/>
  <c r="B40" i="13"/>
  <c r="AZ39" i="13"/>
  <c r="BG39" i="13" s="1"/>
  <c r="AY39" i="13"/>
  <c r="BF39" i="13" s="1"/>
  <c r="AX39" i="13"/>
  <c r="BE39" i="13" s="1"/>
  <c r="AW39" i="13"/>
  <c r="BD39" i="13" s="1"/>
  <c r="AV39" i="13"/>
  <c r="BC39" i="13" s="1"/>
  <c r="AU39" i="13"/>
  <c r="BB39" i="13" s="1"/>
  <c r="AL39" i="13"/>
  <c r="AS39" i="13" s="1"/>
  <c r="AK39" i="13"/>
  <c r="AR39" i="13" s="1"/>
  <c r="AJ39" i="13"/>
  <c r="AQ39" i="13" s="1"/>
  <c r="AI39" i="13"/>
  <c r="AP39" i="13" s="1"/>
  <c r="AH39" i="13"/>
  <c r="AO39" i="13" s="1"/>
  <c r="AG39" i="13"/>
  <c r="AN39" i="13" s="1"/>
  <c r="AE39" i="13"/>
  <c r="AD39" i="13"/>
  <c r="AC39" i="13"/>
  <c r="AB39" i="13"/>
  <c r="AA39" i="13"/>
  <c r="Z39" i="13"/>
  <c r="X39" i="13"/>
  <c r="W39" i="13"/>
  <c r="V39" i="13"/>
  <c r="U39" i="13"/>
  <c r="T39" i="13"/>
  <c r="S39" i="13"/>
  <c r="Q39" i="13"/>
  <c r="P39" i="13"/>
  <c r="H39" i="13"/>
  <c r="G39" i="13"/>
  <c r="F39" i="13"/>
  <c r="E39" i="13"/>
  <c r="D39" i="13"/>
  <c r="B39" i="13"/>
  <c r="AZ38" i="13"/>
  <c r="BG38" i="13" s="1"/>
  <c r="AY38" i="13"/>
  <c r="BF38" i="13" s="1"/>
  <c r="AX38" i="13"/>
  <c r="BE38" i="13" s="1"/>
  <c r="AW38" i="13"/>
  <c r="BD38" i="13" s="1"/>
  <c r="AV38" i="13"/>
  <c r="BC38" i="13" s="1"/>
  <c r="AU38" i="13"/>
  <c r="BB38" i="13" s="1"/>
  <c r="AL38" i="13"/>
  <c r="AS38" i="13" s="1"/>
  <c r="AK38" i="13"/>
  <c r="AR38" i="13" s="1"/>
  <c r="AJ38" i="13"/>
  <c r="AQ38" i="13" s="1"/>
  <c r="AI38" i="13"/>
  <c r="AP38" i="13" s="1"/>
  <c r="AH38" i="13"/>
  <c r="AO38" i="13" s="1"/>
  <c r="AG38" i="13"/>
  <c r="AN38" i="13" s="1"/>
  <c r="AE38" i="13"/>
  <c r="AD38" i="13"/>
  <c r="AC38" i="13"/>
  <c r="AB38" i="13"/>
  <c r="AA38" i="13"/>
  <c r="Z38" i="13"/>
  <c r="X38" i="13"/>
  <c r="W38" i="13"/>
  <c r="V38" i="13"/>
  <c r="U38" i="13"/>
  <c r="T38" i="13"/>
  <c r="S38" i="13"/>
  <c r="Q38" i="13"/>
  <c r="P38" i="13"/>
  <c r="H38" i="13"/>
  <c r="G38" i="13"/>
  <c r="F38" i="13"/>
  <c r="E38" i="13"/>
  <c r="D38" i="13"/>
  <c r="B38" i="13"/>
  <c r="AZ37" i="13"/>
  <c r="BG37" i="13" s="1"/>
  <c r="AY37" i="13"/>
  <c r="BF37" i="13" s="1"/>
  <c r="AX37" i="13"/>
  <c r="BE37" i="13" s="1"/>
  <c r="AW37" i="13"/>
  <c r="BD37" i="13" s="1"/>
  <c r="AV37" i="13"/>
  <c r="BC37" i="13" s="1"/>
  <c r="AU37" i="13"/>
  <c r="BB37" i="13" s="1"/>
  <c r="AL37" i="13"/>
  <c r="AS37" i="13" s="1"/>
  <c r="AK37" i="13"/>
  <c r="AR37" i="13" s="1"/>
  <c r="AJ37" i="13"/>
  <c r="AQ37" i="13" s="1"/>
  <c r="AI37" i="13"/>
  <c r="AP37" i="13" s="1"/>
  <c r="AH37" i="13"/>
  <c r="AO37" i="13" s="1"/>
  <c r="AG37" i="13"/>
  <c r="AN37" i="13" s="1"/>
  <c r="AE37" i="13"/>
  <c r="AD37" i="13"/>
  <c r="AC37" i="13"/>
  <c r="AB37" i="13"/>
  <c r="AA37" i="13"/>
  <c r="Z37" i="13"/>
  <c r="X37" i="13"/>
  <c r="W37" i="13"/>
  <c r="V37" i="13"/>
  <c r="U37" i="13"/>
  <c r="T37" i="13"/>
  <c r="S37" i="13"/>
  <c r="Q37" i="13"/>
  <c r="P37" i="13"/>
  <c r="H37" i="13"/>
  <c r="G37" i="13"/>
  <c r="F37" i="13"/>
  <c r="E37" i="13"/>
  <c r="D37" i="13"/>
  <c r="B37" i="13"/>
  <c r="AZ36" i="13"/>
  <c r="BG36" i="13" s="1"/>
  <c r="AY36" i="13"/>
  <c r="BF36" i="13" s="1"/>
  <c r="AX36" i="13"/>
  <c r="BE36" i="13" s="1"/>
  <c r="AW36" i="13"/>
  <c r="BD36" i="13" s="1"/>
  <c r="AV36" i="13"/>
  <c r="BC36" i="13" s="1"/>
  <c r="AU36" i="13"/>
  <c r="BB36" i="13" s="1"/>
  <c r="AL36" i="13"/>
  <c r="AS36" i="13" s="1"/>
  <c r="AK36" i="13"/>
  <c r="AR36" i="13" s="1"/>
  <c r="AJ36" i="13"/>
  <c r="AQ36" i="13" s="1"/>
  <c r="AI36" i="13"/>
  <c r="AP36" i="13" s="1"/>
  <c r="AH36" i="13"/>
  <c r="AO36" i="13" s="1"/>
  <c r="AG36" i="13"/>
  <c r="AN36" i="13" s="1"/>
  <c r="AE36" i="13"/>
  <c r="AD36" i="13"/>
  <c r="AC36" i="13"/>
  <c r="AB36" i="13"/>
  <c r="AA36" i="13"/>
  <c r="Z36" i="13"/>
  <c r="X36" i="13"/>
  <c r="W36" i="13"/>
  <c r="V36" i="13"/>
  <c r="U36" i="13"/>
  <c r="T36" i="13"/>
  <c r="S36" i="13"/>
  <c r="Q36" i="13"/>
  <c r="P36" i="13"/>
  <c r="H36" i="13"/>
  <c r="G36" i="13"/>
  <c r="F36" i="13"/>
  <c r="E36" i="13"/>
  <c r="D36" i="13"/>
  <c r="B36" i="13"/>
  <c r="AZ35" i="13"/>
  <c r="BG35" i="13" s="1"/>
  <c r="AY35" i="13"/>
  <c r="BF35" i="13" s="1"/>
  <c r="AX35" i="13"/>
  <c r="BE35" i="13" s="1"/>
  <c r="AW35" i="13"/>
  <c r="BD35" i="13" s="1"/>
  <c r="AV35" i="13"/>
  <c r="BC35" i="13" s="1"/>
  <c r="AU35" i="13"/>
  <c r="BB35" i="13" s="1"/>
  <c r="AL35" i="13"/>
  <c r="AS35" i="13" s="1"/>
  <c r="AK35" i="13"/>
  <c r="AR35" i="13" s="1"/>
  <c r="AJ35" i="13"/>
  <c r="AQ35" i="13" s="1"/>
  <c r="AI35" i="13"/>
  <c r="AP35" i="13" s="1"/>
  <c r="AH35" i="13"/>
  <c r="AO35" i="13" s="1"/>
  <c r="AG35" i="13"/>
  <c r="AN35" i="13" s="1"/>
  <c r="AE35" i="13"/>
  <c r="AD35" i="13"/>
  <c r="AC35" i="13"/>
  <c r="AB35" i="13"/>
  <c r="AA35" i="13"/>
  <c r="Z35" i="13"/>
  <c r="X35" i="13"/>
  <c r="W35" i="13"/>
  <c r="V35" i="13"/>
  <c r="U35" i="13"/>
  <c r="T35" i="13"/>
  <c r="S35" i="13"/>
  <c r="Q35" i="13"/>
  <c r="P35" i="13"/>
  <c r="H35" i="13"/>
  <c r="G35" i="13"/>
  <c r="F35" i="13"/>
  <c r="E35" i="13"/>
  <c r="D35" i="13"/>
  <c r="B35" i="13"/>
  <c r="AZ34" i="13"/>
  <c r="BG34" i="13" s="1"/>
  <c r="AY34" i="13"/>
  <c r="BF34" i="13" s="1"/>
  <c r="AX34" i="13"/>
  <c r="BE34" i="13" s="1"/>
  <c r="AW34" i="13"/>
  <c r="BD34" i="13" s="1"/>
  <c r="AV34" i="13"/>
  <c r="BC34" i="13" s="1"/>
  <c r="AU34" i="13"/>
  <c r="BB34" i="13" s="1"/>
  <c r="AL34" i="13"/>
  <c r="AS34" i="13" s="1"/>
  <c r="AK34" i="13"/>
  <c r="AR34" i="13" s="1"/>
  <c r="AJ34" i="13"/>
  <c r="AQ34" i="13" s="1"/>
  <c r="AI34" i="13"/>
  <c r="AP34" i="13" s="1"/>
  <c r="AH34" i="13"/>
  <c r="AO34" i="13" s="1"/>
  <c r="AG34" i="13"/>
  <c r="AN34" i="13" s="1"/>
  <c r="AE34" i="13"/>
  <c r="AD34" i="13"/>
  <c r="AC34" i="13"/>
  <c r="AB34" i="13"/>
  <c r="AA34" i="13"/>
  <c r="Z34" i="13"/>
  <c r="X34" i="13"/>
  <c r="W34" i="13"/>
  <c r="V34" i="13"/>
  <c r="U34" i="13"/>
  <c r="T34" i="13"/>
  <c r="S34" i="13"/>
  <c r="Q34" i="13"/>
  <c r="P34" i="13"/>
  <c r="H34" i="13"/>
  <c r="G34" i="13"/>
  <c r="F34" i="13"/>
  <c r="E34" i="13"/>
  <c r="D34" i="13"/>
  <c r="B34" i="13"/>
  <c r="AZ33" i="13"/>
  <c r="BG33" i="13" s="1"/>
  <c r="AY33" i="13"/>
  <c r="BF33" i="13" s="1"/>
  <c r="AX33" i="13"/>
  <c r="BE33" i="13" s="1"/>
  <c r="AW33" i="13"/>
  <c r="BD33" i="13" s="1"/>
  <c r="AV33" i="13"/>
  <c r="BC33" i="13" s="1"/>
  <c r="AU33" i="13"/>
  <c r="BB33" i="13" s="1"/>
  <c r="AL33" i="13"/>
  <c r="AS33" i="13" s="1"/>
  <c r="AK33" i="13"/>
  <c r="AR33" i="13" s="1"/>
  <c r="AJ33" i="13"/>
  <c r="AQ33" i="13" s="1"/>
  <c r="AI33" i="13"/>
  <c r="AP33" i="13" s="1"/>
  <c r="AH33" i="13"/>
  <c r="AO33" i="13" s="1"/>
  <c r="AG33" i="13"/>
  <c r="AN33" i="13" s="1"/>
  <c r="AE33" i="13"/>
  <c r="AD33" i="13"/>
  <c r="AC33" i="13"/>
  <c r="AB33" i="13"/>
  <c r="AA33" i="13"/>
  <c r="Z33" i="13"/>
  <c r="X33" i="13"/>
  <c r="W33" i="13"/>
  <c r="V33" i="13"/>
  <c r="U33" i="13"/>
  <c r="T33" i="13"/>
  <c r="S33" i="13"/>
  <c r="Q33" i="13"/>
  <c r="P33" i="13"/>
  <c r="H33" i="13"/>
  <c r="G33" i="13"/>
  <c r="F33" i="13"/>
  <c r="E33" i="13"/>
  <c r="D33" i="13"/>
  <c r="B33" i="13"/>
  <c r="AZ32" i="13"/>
  <c r="BG32" i="13" s="1"/>
  <c r="AY32" i="13"/>
  <c r="BF32" i="13" s="1"/>
  <c r="AX32" i="13"/>
  <c r="BE32" i="13" s="1"/>
  <c r="AW32" i="13"/>
  <c r="BD32" i="13" s="1"/>
  <c r="AV32" i="13"/>
  <c r="BC32" i="13" s="1"/>
  <c r="AU32" i="13"/>
  <c r="BB32" i="13" s="1"/>
  <c r="AL32" i="13"/>
  <c r="AS32" i="13" s="1"/>
  <c r="AK32" i="13"/>
  <c r="AR32" i="13" s="1"/>
  <c r="AJ32" i="13"/>
  <c r="AQ32" i="13" s="1"/>
  <c r="AI32" i="13"/>
  <c r="AP32" i="13" s="1"/>
  <c r="AH32" i="13"/>
  <c r="AO32" i="13" s="1"/>
  <c r="AG32" i="13"/>
  <c r="AN32" i="13" s="1"/>
  <c r="AE32" i="13"/>
  <c r="AD32" i="13"/>
  <c r="AC32" i="13"/>
  <c r="AB32" i="13"/>
  <c r="AA32" i="13"/>
  <c r="Z32" i="13"/>
  <c r="X32" i="13"/>
  <c r="W32" i="13"/>
  <c r="V32" i="13"/>
  <c r="U32" i="13"/>
  <c r="T32" i="13"/>
  <c r="S32" i="13"/>
  <c r="Q32" i="13"/>
  <c r="P32" i="13"/>
  <c r="H32" i="13"/>
  <c r="G32" i="13"/>
  <c r="F32" i="13"/>
  <c r="E32" i="13"/>
  <c r="D32" i="13"/>
  <c r="B32" i="13"/>
  <c r="AZ31" i="13"/>
  <c r="BG31" i="13" s="1"/>
  <c r="AY31" i="13"/>
  <c r="BF31" i="13" s="1"/>
  <c r="AX31" i="13"/>
  <c r="BE31" i="13" s="1"/>
  <c r="AW31" i="13"/>
  <c r="BD31" i="13" s="1"/>
  <c r="AV31" i="13"/>
  <c r="BC31" i="13" s="1"/>
  <c r="AU31" i="13"/>
  <c r="BB31" i="13" s="1"/>
  <c r="AL31" i="13"/>
  <c r="AS31" i="13" s="1"/>
  <c r="AK31" i="13"/>
  <c r="AR31" i="13" s="1"/>
  <c r="AJ31" i="13"/>
  <c r="AQ31" i="13" s="1"/>
  <c r="AI31" i="13"/>
  <c r="AP31" i="13" s="1"/>
  <c r="AH31" i="13"/>
  <c r="AO31" i="13" s="1"/>
  <c r="AG31" i="13"/>
  <c r="AN31" i="13" s="1"/>
  <c r="AE31" i="13"/>
  <c r="AD31" i="13"/>
  <c r="AC31" i="13"/>
  <c r="AB31" i="13"/>
  <c r="AA31" i="13"/>
  <c r="Z31" i="13"/>
  <c r="X31" i="13"/>
  <c r="W31" i="13"/>
  <c r="V31" i="13"/>
  <c r="U31" i="13"/>
  <c r="T31" i="13"/>
  <c r="S31" i="13"/>
  <c r="Q31" i="13"/>
  <c r="P31" i="13"/>
  <c r="H31" i="13"/>
  <c r="G31" i="13"/>
  <c r="F31" i="13"/>
  <c r="E31" i="13"/>
  <c r="D31" i="13"/>
  <c r="B31" i="13"/>
  <c r="AZ30" i="13"/>
  <c r="BG30" i="13" s="1"/>
  <c r="AY30" i="13"/>
  <c r="BF30" i="13" s="1"/>
  <c r="AX30" i="13"/>
  <c r="BE30" i="13" s="1"/>
  <c r="AW30" i="13"/>
  <c r="BD30" i="13" s="1"/>
  <c r="AV30" i="13"/>
  <c r="BC30" i="13" s="1"/>
  <c r="AU30" i="13"/>
  <c r="BB30" i="13" s="1"/>
  <c r="AL30" i="13"/>
  <c r="AS30" i="13" s="1"/>
  <c r="AK30" i="13"/>
  <c r="AR30" i="13" s="1"/>
  <c r="AJ30" i="13"/>
  <c r="AQ30" i="13" s="1"/>
  <c r="AI30" i="13"/>
  <c r="AP30" i="13" s="1"/>
  <c r="AH30" i="13"/>
  <c r="AO30" i="13" s="1"/>
  <c r="AG30" i="13"/>
  <c r="AN30" i="13" s="1"/>
  <c r="AE30" i="13"/>
  <c r="AD30" i="13"/>
  <c r="AC30" i="13"/>
  <c r="AB30" i="13"/>
  <c r="AA30" i="13"/>
  <c r="Z30" i="13"/>
  <c r="X30" i="13"/>
  <c r="W30" i="13"/>
  <c r="V30" i="13"/>
  <c r="U30" i="13"/>
  <c r="T30" i="13"/>
  <c r="S30" i="13"/>
  <c r="Q30" i="13"/>
  <c r="P30" i="13"/>
  <c r="H30" i="13"/>
  <c r="G30" i="13"/>
  <c r="F30" i="13"/>
  <c r="E30" i="13"/>
  <c r="D30" i="13"/>
  <c r="B30" i="13"/>
  <c r="AZ29" i="13"/>
  <c r="BG29" i="13" s="1"/>
  <c r="AY29" i="13"/>
  <c r="BF29" i="13" s="1"/>
  <c r="AX29" i="13"/>
  <c r="BE29" i="13" s="1"/>
  <c r="AW29" i="13"/>
  <c r="BD29" i="13" s="1"/>
  <c r="AV29" i="13"/>
  <c r="BC29" i="13" s="1"/>
  <c r="AU29" i="13"/>
  <c r="BB29" i="13" s="1"/>
  <c r="AL29" i="13"/>
  <c r="AS29" i="13" s="1"/>
  <c r="AK29" i="13"/>
  <c r="AR29" i="13" s="1"/>
  <c r="AJ29" i="13"/>
  <c r="AQ29" i="13" s="1"/>
  <c r="AI29" i="13"/>
  <c r="AP29" i="13" s="1"/>
  <c r="AH29" i="13"/>
  <c r="AO29" i="13" s="1"/>
  <c r="AG29" i="13"/>
  <c r="AN29" i="13" s="1"/>
  <c r="AE29" i="13"/>
  <c r="AD29" i="13"/>
  <c r="AC29" i="13"/>
  <c r="AB29" i="13"/>
  <c r="AA29" i="13"/>
  <c r="Z29" i="13"/>
  <c r="X29" i="13"/>
  <c r="W29" i="13"/>
  <c r="V29" i="13"/>
  <c r="U29" i="13"/>
  <c r="T29" i="13"/>
  <c r="S29" i="13"/>
  <c r="Q29" i="13"/>
  <c r="P29" i="13"/>
  <c r="H29" i="13"/>
  <c r="G29" i="13"/>
  <c r="F29" i="13"/>
  <c r="E29" i="13"/>
  <c r="D29" i="13"/>
  <c r="B29" i="13"/>
  <c r="AZ28" i="13"/>
  <c r="BG28" i="13" s="1"/>
  <c r="AY28" i="13"/>
  <c r="BF28" i="13" s="1"/>
  <c r="AX28" i="13"/>
  <c r="BE28" i="13" s="1"/>
  <c r="AW28" i="13"/>
  <c r="BD28" i="13" s="1"/>
  <c r="AV28" i="13"/>
  <c r="BC28" i="13" s="1"/>
  <c r="AU28" i="13"/>
  <c r="BB28" i="13" s="1"/>
  <c r="AL28" i="13"/>
  <c r="AS28" i="13" s="1"/>
  <c r="AK28" i="13"/>
  <c r="AR28" i="13" s="1"/>
  <c r="AJ28" i="13"/>
  <c r="AQ28" i="13" s="1"/>
  <c r="AI28" i="13"/>
  <c r="AP28" i="13" s="1"/>
  <c r="AH28" i="13"/>
  <c r="AO28" i="13" s="1"/>
  <c r="AG28" i="13"/>
  <c r="AN28" i="13" s="1"/>
  <c r="AE28" i="13"/>
  <c r="AD28" i="13"/>
  <c r="AC28" i="13"/>
  <c r="AB28" i="13"/>
  <c r="AA28" i="13"/>
  <c r="Z28" i="13"/>
  <c r="X28" i="13"/>
  <c r="W28" i="13"/>
  <c r="V28" i="13"/>
  <c r="U28" i="13"/>
  <c r="T28" i="13"/>
  <c r="S28" i="13"/>
  <c r="Q28" i="13"/>
  <c r="P28" i="13"/>
  <c r="H28" i="13"/>
  <c r="G28" i="13"/>
  <c r="F28" i="13"/>
  <c r="E28" i="13"/>
  <c r="D28" i="13"/>
  <c r="B28" i="13"/>
  <c r="AZ27" i="13"/>
  <c r="BG27" i="13" s="1"/>
  <c r="AY27" i="13"/>
  <c r="BF27" i="13" s="1"/>
  <c r="AX27" i="13"/>
  <c r="BE27" i="13" s="1"/>
  <c r="AW27" i="13"/>
  <c r="BD27" i="13" s="1"/>
  <c r="AV27" i="13"/>
  <c r="BC27" i="13" s="1"/>
  <c r="AU27" i="13"/>
  <c r="BB27" i="13" s="1"/>
  <c r="AL27" i="13"/>
  <c r="AS27" i="13" s="1"/>
  <c r="AK27" i="13"/>
  <c r="AR27" i="13" s="1"/>
  <c r="AJ27" i="13"/>
  <c r="AQ27" i="13" s="1"/>
  <c r="AI27" i="13"/>
  <c r="AP27" i="13" s="1"/>
  <c r="AH27" i="13"/>
  <c r="AO27" i="13" s="1"/>
  <c r="AG27" i="13"/>
  <c r="AN27" i="13" s="1"/>
  <c r="AE27" i="13"/>
  <c r="AD27" i="13"/>
  <c r="AC27" i="13"/>
  <c r="AB27" i="13"/>
  <c r="AA27" i="13"/>
  <c r="Z27" i="13"/>
  <c r="X27" i="13"/>
  <c r="W27" i="13"/>
  <c r="V27" i="13"/>
  <c r="U27" i="13"/>
  <c r="T27" i="13"/>
  <c r="S27" i="13"/>
  <c r="Q27" i="13"/>
  <c r="P27" i="13"/>
  <c r="H27" i="13"/>
  <c r="G27" i="13"/>
  <c r="F27" i="13"/>
  <c r="E27" i="13"/>
  <c r="D27" i="13"/>
  <c r="B27" i="13"/>
  <c r="AZ26" i="13"/>
  <c r="BG26" i="13" s="1"/>
  <c r="AY26" i="13"/>
  <c r="BF26" i="13" s="1"/>
  <c r="AX26" i="13"/>
  <c r="BE26" i="13" s="1"/>
  <c r="AW26" i="13"/>
  <c r="BD26" i="13" s="1"/>
  <c r="AV26" i="13"/>
  <c r="BC26" i="13" s="1"/>
  <c r="AU26" i="13"/>
  <c r="BB26" i="13" s="1"/>
  <c r="AL26" i="13"/>
  <c r="AS26" i="13" s="1"/>
  <c r="AK26" i="13"/>
  <c r="AR26" i="13" s="1"/>
  <c r="AJ26" i="13"/>
  <c r="AQ26" i="13" s="1"/>
  <c r="AI26" i="13"/>
  <c r="AP26" i="13" s="1"/>
  <c r="AH26" i="13"/>
  <c r="AO26" i="13" s="1"/>
  <c r="AG26" i="13"/>
  <c r="AN26" i="13" s="1"/>
  <c r="AE26" i="13"/>
  <c r="AD26" i="13"/>
  <c r="AC26" i="13"/>
  <c r="AB26" i="13"/>
  <c r="AA26" i="13"/>
  <c r="Z26" i="13"/>
  <c r="X26" i="13"/>
  <c r="W26" i="13"/>
  <c r="V26" i="13"/>
  <c r="U26" i="13"/>
  <c r="T26" i="13"/>
  <c r="S26" i="13"/>
  <c r="Q26" i="13"/>
  <c r="P26" i="13"/>
  <c r="H26" i="13"/>
  <c r="G26" i="13"/>
  <c r="F26" i="13"/>
  <c r="E26" i="13"/>
  <c r="D26" i="13"/>
  <c r="B26" i="13"/>
  <c r="AZ25" i="13"/>
  <c r="BG25" i="13" s="1"/>
  <c r="AY25" i="13"/>
  <c r="BF25" i="13" s="1"/>
  <c r="AX25" i="13"/>
  <c r="BE25" i="13" s="1"/>
  <c r="AW25" i="13"/>
  <c r="BD25" i="13" s="1"/>
  <c r="AV25" i="13"/>
  <c r="BC25" i="13" s="1"/>
  <c r="AU25" i="13"/>
  <c r="BB25" i="13" s="1"/>
  <c r="AL25" i="13"/>
  <c r="AS25" i="13" s="1"/>
  <c r="AK25" i="13"/>
  <c r="AR25" i="13" s="1"/>
  <c r="AJ25" i="13"/>
  <c r="AQ25" i="13" s="1"/>
  <c r="AI25" i="13"/>
  <c r="AP25" i="13" s="1"/>
  <c r="AH25" i="13"/>
  <c r="AO25" i="13" s="1"/>
  <c r="AG25" i="13"/>
  <c r="AN25" i="13" s="1"/>
  <c r="AE25" i="13"/>
  <c r="AD25" i="13"/>
  <c r="AC25" i="13"/>
  <c r="AB25" i="13"/>
  <c r="AA25" i="13"/>
  <c r="Z25" i="13"/>
  <c r="X25" i="13"/>
  <c r="W25" i="13"/>
  <c r="V25" i="13"/>
  <c r="U25" i="13"/>
  <c r="T25" i="13"/>
  <c r="S25" i="13"/>
  <c r="Q25" i="13"/>
  <c r="P25" i="13"/>
  <c r="H25" i="13"/>
  <c r="G25" i="13"/>
  <c r="F25" i="13"/>
  <c r="E25" i="13"/>
  <c r="D25" i="13"/>
  <c r="B25" i="13"/>
  <c r="AZ24" i="13"/>
  <c r="BG24" i="13" s="1"/>
  <c r="AY24" i="13"/>
  <c r="BF24" i="13" s="1"/>
  <c r="AX24" i="13"/>
  <c r="BE24" i="13" s="1"/>
  <c r="AW24" i="13"/>
  <c r="BD24" i="13" s="1"/>
  <c r="AV24" i="13"/>
  <c r="BC24" i="13" s="1"/>
  <c r="AU24" i="13"/>
  <c r="BB24" i="13" s="1"/>
  <c r="AL24" i="13"/>
  <c r="AS24" i="13" s="1"/>
  <c r="AK24" i="13"/>
  <c r="AR24" i="13" s="1"/>
  <c r="AJ24" i="13"/>
  <c r="AQ24" i="13" s="1"/>
  <c r="AI24" i="13"/>
  <c r="AP24" i="13" s="1"/>
  <c r="AH24" i="13"/>
  <c r="AO24" i="13" s="1"/>
  <c r="AG24" i="13"/>
  <c r="AN24" i="13" s="1"/>
  <c r="AE24" i="13"/>
  <c r="AD24" i="13"/>
  <c r="AC24" i="13"/>
  <c r="AB24" i="13"/>
  <c r="AA24" i="13"/>
  <c r="Z24" i="13"/>
  <c r="X24" i="13"/>
  <c r="W24" i="13"/>
  <c r="V24" i="13"/>
  <c r="U24" i="13"/>
  <c r="T24" i="13"/>
  <c r="S24" i="13"/>
  <c r="Q24" i="13"/>
  <c r="P24" i="13"/>
  <c r="H24" i="13"/>
  <c r="G24" i="13"/>
  <c r="F24" i="13"/>
  <c r="E24" i="13"/>
  <c r="D24" i="13"/>
  <c r="B24" i="13"/>
  <c r="AZ23" i="13"/>
  <c r="BG23" i="13" s="1"/>
  <c r="AY23" i="13"/>
  <c r="BF23" i="13" s="1"/>
  <c r="AX23" i="13"/>
  <c r="BE23" i="13" s="1"/>
  <c r="AW23" i="13"/>
  <c r="BD23" i="13" s="1"/>
  <c r="AV23" i="13"/>
  <c r="BC23" i="13" s="1"/>
  <c r="AU23" i="13"/>
  <c r="BB23" i="13" s="1"/>
  <c r="AL23" i="13"/>
  <c r="AS23" i="13" s="1"/>
  <c r="AK23" i="13"/>
  <c r="AR23" i="13" s="1"/>
  <c r="AJ23" i="13"/>
  <c r="AQ23" i="13" s="1"/>
  <c r="AI23" i="13"/>
  <c r="AP23" i="13" s="1"/>
  <c r="AH23" i="13"/>
  <c r="AO23" i="13" s="1"/>
  <c r="AG23" i="13"/>
  <c r="AN23" i="13" s="1"/>
  <c r="AE23" i="13"/>
  <c r="AD23" i="13"/>
  <c r="AC23" i="13"/>
  <c r="AB23" i="13"/>
  <c r="AA23" i="13"/>
  <c r="Z23" i="13"/>
  <c r="X23" i="13"/>
  <c r="W23" i="13"/>
  <c r="V23" i="13"/>
  <c r="U23" i="13"/>
  <c r="T23" i="13"/>
  <c r="S23" i="13"/>
  <c r="Q23" i="13"/>
  <c r="P23" i="13"/>
  <c r="H23" i="13"/>
  <c r="G23" i="13"/>
  <c r="F23" i="13"/>
  <c r="E23" i="13"/>
  <c r="D23" i="13"/>
  <c r="B23" i="13"/>
  <c r="AZ22" i="13"/>
  <c r="BG22" i="13" s="1"/>
  <c r="AY22" i="13"/>
  <c r="BF22" i="13" s="1"/>
  <c r="AX22" i="13"/>
  <c r="BE22" i="13" s="1"/>
  <c r="AW22" i="13"/>
  <c r="BD22" i="13" s="1"/>
  <c r="AV22" i="13"/>
  <c r="BC22" i="13" s="1"/>
  <c r="AU22" i="13"/>
  <c r="BB22" i="13" s="1"/>
  <c r="AL22" i="13"/>
  <c r="AS22" i="13" s="1"/>
  <c r="AK22" i="13"/>
  <c r="AR22" i="13" s="1"/>
  <c r="AJ22" i="13"/>
  <c r="AQ22" i="13" s="1"/>
  <c r="AI22" i="13"/>
  <c r="AP22" i="13" s="1"/>
  <c r="AH22" i="13"/>
  <c r="AO22" i="13" s="1"/>
  <c r="AG22" i="13"/>
  <c r="AN22" i="13" s="1"/>
  <c r="AE22" i="13"/>
  <c r="AD22" i="13"/>
  <c r="AC22" i="13"/>
  <c r="AB22" i="13"/>
  <c r="AA22" i="13"/>
  <c r="Z22" i="13"/>
  <c r="X22" i="13"/>
  <c r="W22" i="13"/>
  <c r="V22" i="13"/>
  <c r="U22" i="13"/>
  <c r="T22" i="13"/>
  <c r="S22" i="13"/>
  <c r="Q22" i="13"/>
  <c r="P22" i="13"/>
  <c r="H22" i="13"/>
  <c r="G22" i="13"/>
  <c r="F22" i="13"/>
  <c r="E22" i="13"/>
  <c r="D22" i="13"/>
  <c r="B22" i="13"/>
  <c r="AZ21" i="13"/>
  <c r="BG21" i="13" s="1"/>
  <c r="AY21" i="13"/>
  <c r="BF21" i="13" s="1"/>
  <c r="AX21" i="13"/>
  <c r="BE21" i="13" s="1"/>
  <c r="AW21" i="13"/>
  <c r="BD21" i="13" s="1"/>
  <c r="AV21" i="13"/>
  <c r="BC21" i="13" s="1"/>
  <c r="AU21" i="13"/>
  <c r="BB21" i="13" s="1"/>
  <c r="AL21" i="13"/>
  <c r="AS21" i="13" s="1"/>
  <c r="AK21" i="13"/>
  <c r="AR21" i="13" s="1"/>
  <c r="AJ21" i="13"/>
  <c r="AQ21" i="13" s="1"/>
  <c r="AI21" i="13"/>
  <c r="AP21" i="13" s="1"/>
  <c r="AH21" i="13"/>
  <c r="AO21" i="13" s="1"/>
  <c r="AG21" i="13"/>
  <c r="AN21" i="13" s="1"/>
  <c r="AE21" i="13"/>
  <c r="AD21" i="13"/>
  <c r="AC21" i="13"/>
  <c r="AB21" i="13"/>
  <c r="AA21" i="13"/>
  <c r="Z21" i="13"/>
  <c r="X21" i="13"/>
  <c r="W21" i="13"/>
  <c r="V21" i="13"/>
  <c r="U21" i="13"/>
  <c r="T21" i="13"/>
  <c r="S21" i="13"/>
  <c r="Q21" i="13"/>
  <c r="P21" i="13"/>
  <c r="H21" i="13"/>
  <c r="G21" i="13"/>
  <c r="F21" i="13"/>
  <c r="E21" i="13"/>
  <c r="D21" i="13"/>
  <c r="B21" i="13"/>
  <c r="AZ20" i="13"/>
  <c r="BG20" i="13" s="1"/>
  <c r="AY20" i="13"/>
  <c r="BF20" i="13" s="1"/>
  <c r="AX20" i="13"/>
  <c r="BE20" i="13" s="1"/>
  <c r="AW20" i="13"/>
  <c r="BD20" i="13" s="1"/>
  <c r="AV20" i="13"/>
  <c r="BC20" i="13" s="1"/>
  <c r="AU20" i="13"/>
  <c r="BB20" i="13" s="1"/>
  <c r="AL20" i="13"/>
  <c r="AS20" i="13" s="1"/>
  <c r="AK20" i="13"/>
  <c r="AR20" i="13" s="1"/>
  <c r="AJ20" i="13"/>
  <c r="AQ20" i="13" s="1"/>
  <c r="AI20" i="13"/>
  <c r="AP20" i="13" s="1"/>
  <c r="AH20" i="13"/>
  <c r="AO20" i="13" s="1"/>
  <c r="AG20" i="13"/>
  <c r="AN20" i="13" s="1"/>
  <c r="AE20" i="13"/>
  <c r="AD20" i="13"/>
  <c r="AC20" i="13"/>
  <c r="AB20" i="13"/>
  <c r="AA20" i="13"/>
  <c r="Z20" i="13"/>
  <c r="X20" i="13"/>
  <c r="W20" i="13"/>
  <c r="V20" i="13"/>
  <c r="U20" i="13"/>
  <c r="T20" i="13"/>
  <c r="S20" i="13"/>
  <c r="Q20" i="13"/>
  <c r="P20" i="13"/>
  <c r="H20" i="13"/>
  <c r="G20" i="13"/>
  <c r="F20" i="13"/>
  <c r="E20" i="13"/>
  <c r="D20" i="13"/>
  <c r="B20" i="13"/>
  <c r="AZ19" i="13"/>
  <c r="BG19" i="13" s="1"/>
  <c r="AY19" i="13"/>
  <c r="BF19" i="13" s="1"/>
  <c r="AX19" i="13"/>
  <c r="BE19" i="13" s="1"/>
  <c r="AW19" i="13"/>
  <c r="BD19" i="13" s="1"/>
  <c r="AV19" i="13"/>
  <c r="BC19" i="13" s="1"/>
  <c r="AU19" i="13"/>
  <c r="BB19" i="13" s="1"/>
  <c r="AL19" i="13"/>
  <c r="AS19" i="13" s="1"/>
  <c r="AK19" i="13"/>
  <c r="AR19" i="13" s="1"/>
  <c r="AJ19" i="13"/>
  <c r="AQ19" i="13" s="1"/>
  <c r="AI19" i="13"/>
  <c r="AP19" i="13" s="1"/>
  <c r="AH19" i="13"/>
  <c r="AO19" i="13" s="1"/>
  <c r="AG19" i="13"/>
  <c r="AN19" i="13" s="1"/>
  <c r="AE19" i="13"/>
  <c r="AD19" i="13"/>
  <c r="AC19" i="13"/>
  <c r="AB19" i="13"/>
  <c r="AA19" i="13"/>
  <c r="Z19" i="13"/>
  <c r="X19" i="13"/>
  <c r="W19" i="13"/>
  <c r="V19" i="13"/>
  <c r="U19" i="13"/>
  <c r="T19" i="13"/>
  <c r="S19" i="13"/>
  <c r="Q19" i="13"/>
  <c r="P19" i="13"/>
  <c r="H19" i="13"/>
  <c r="G19" i="13"/>
  <c r="F19" i="13"/>
  <c r="E19" i="13"/>
  <c r="D19" i="13"/>
  <c r="B19" i="13"/>
  <c r="AZ18" i="13"/>
  <c r="BG18" i="13" s="1"/>
  <c r="AY18" i="13"/>
  <c r="BF18" i="13" s="1"/>
  <c r="AX18" i="13"/>
  <c r="BE18" i="13" s="1"/>
  <c r="AW18" i="13"/>
  <c r="BD18" i="13" s="1"/>
  <c r="AV18" i="13"/>
  <c r="BC18" i="13" s="1"/>
  <c r="AU18" i="13"/>
  <c r="BB18" i="13" s="1"/>
  <c r="AL18" i="13"/>
  <c r="AS18" i="13" s="1"/>
  <c r="AK18" i="13"/>
  <c r="AR18" i="13" s="1"/>
  <c r="AJ18" i="13"/>
  <c r="AQ18" i="13" s="1"/>
  <c r="AI18" i="13"/>
  <c r="AP18" i="13" s="1"/>
  <c r="AH18" i="13"/>
  <c r="AO18" i="13" s="1"/>
  <c r="AG18" i="13"/>
  <c r="AN18" i="13" s="1"/>
  <c r="AE18" i="13"/>
  <c r="AD18" i="13"/>
  <c r="AC18" i="13"/>
  <c r="AB18" i="13"/>
  <c r="AA18" i="13"/>
  <c r="Z18" i="13"/>
  <c r="X18" i="13"/>
  <c r="W18" i="13"/>
  <c r="V18" i="13"/>
  <c r="U18" i="13"/>
  <c r="T18" i="13"/>
  <c r="S18" i="13"/>
  <c r="Q18" i="13"/>
  <c r="P18" i="13"/>
  <c r="H18" i="13"/>
  <c r="G18" i="13"/>
  <c r="F18" i="13"/>
  <c r="E18" i="13"/>
  <c r="D18" i="13"/>
  <c r="B18" i="13"/>
  <c r="AZ17" i="13"/>
  <c r="BG17" i="13" s="1"/>
  <c r="AY17" i="13"/>
  <c r="BF17" i="13" s="1"/>
  <c r="AX17" i="13"/>
  <c r="BE17" i="13" s="1"/>
  <c r="AW17" i="13"/>
  <c r="BD17" i="13" s="1"/>
  <c r="AV17" i="13"/>
  <c r="BC17" i="13" s="1"/>
  <c r="AU17" i="13"/>
  <c r="BB17" i="13" s="1"/>
  <c r="AL17" i="13"/>
  <c r="AS17" i="13" s="1"/>
  <c r="AK17" i="13"/>
  <c r="AR17" i="13" s="1"/>
  <c r="AJ17" i="13"/>
  <c r="AQ17" i="13" s="1"/>
  <c r="AI17" i="13"/>
  <c r="AP17" i="13" s="1"/>
  <c r="AH17" i="13"/>
  <c r="AO17" i="13" s="1"/>
  <c r="AG17" i="13"/>
  <c r="AN17" i="13" s="1"/>
  <c r="AE17" i="13"/>
  <c r="AD17" i="13"/>
  <c r="AC17" i="13"/>
  <c r="AB17" i="13"/>
  <c r="AA17" i="13"/>
  <c r="Z17" i="13"/>
  <c r="X17" i="13"/>
  <c r="W17" i="13"/>
  <c r="V17" i="13"/>
  <c r="U17" i="13"/>
  <c r="T17" i="13"/>
  <c r="S17" i="13"/>
  <c r="Q17" i="13"/>
  <c r="P17" i="13"/>
  <c r="H17" i="13"/>
  <c r="G17" i="13"/>
  <c r="F17" i="13"/>
  <c r="E17" i="13"/>
  <c r="D17" i="13"/>
  <c r="B17" i="13"/>
  <c r="AZ16" i="13"/>
  <c r="BG16" i="13" s="1"/>
  <c r="AY16" i="13"/>
  <c r="BF16" i="13" s="1"/>
  <c r="AX16" i="13"/>
  <c r="BE16" i="13" s="1"/>
  <c r="AW16" i="13"/>
  <c r="BD16" i="13" s="1"/>
  <c r="AV16" i="13"/>
  <c r="BC16" i="13" s="1"/>
  <c r="AU16" i="13"/>
  <c r="BB16" i="13" s="1"/>
  <c r="AL16" i="13"/>
  <c r="AS16" i="13" s="1"/>
  <c r="AK16" i="13"/>
  <c r="AR16" i="13" s="1"/>
  <c r="AJ16" i="13"/>
  <c r="AQ16" i="13" s="1"/>
  <c r="AI16" i="13"/>
  <c r="AP16" i="13" s="1"/>
  <c r="AH16" i="13"/>
  <c r="AO16" i="13" s="1"/>
  <c r="AG16" i="13"/>
  <c r="AN16" i="13" s="1"/>
  <c r="AE16" i="13"/>
  <c r="AD16" i="13"/>
  <c r="AC16" i="13"/>
  <c r="AB16" i="13"/>
  <c r="AA16" i="13"/>
  <c r="Z16" i="13"/>
  <c r="X16" i="13"/>
  <c r="W16" i="13"/>
  <c r="V16" i="13"/>
  <c r="U16" i="13"/>
  <c r="T16" i="13"/>
  <c r="S16" i="13"/>
  <c r="Q16" i="13"/>
  <c r="P16" i="13"/>
  <c r="H16" i="13"/>
  <c r="G16" i="13"/>
  <c r="F16" i="13"/>
  <c r="E16" i="13"/>
  <c r="D16" i="13"/>
  <c r="B16" i="13"/>
  <c r="AE15" i="13"/>
  <c r="AC15" i="13"/>
  <c r="AB15" i="13"/>
  <c r="X15" i="13"/>
  <c r="W15" i="13"/>
  <c r="V15" i="13"/>
  <c r="U15" i="13"/>
  <c r="T15" i="13"/>
  <c r="S15" i="13"/>
  <c r="H15" i="13"/>
  <c r="AL15" i="13" s="1"/>
  <c r="G15" i="13"/>
  <c r="F15" i="13"/>
  <c r="E15" i="13"/>
  <c r="D15" i="13"/>
  <c r="AC14" i="13"/>
  <c r="AB14" i="13"/>
  <c r="X14" i="13"/>
  <c r="AE14" i="13" s="1"/>
  <c r="W14" i="13"/>
  <c r="AD14" i="13" s="1"/>
  <c r="AK14" i="13" s="1"/>
  <c r="AR14" i="13" s="1"/>
  <c r="V14" i="13"/>
  <c r="U14" i="13"/>
  <c r="T14" i="13"/>
  <c r="S14" i="13"/>
  <c r="H14" i="13"/>
  <c r="G14" i="13"/>
  <c r="F14" i="13"/>
  <c r="E14" i="13"/>
  <c r="D14" i="13"/>
  <c r="AC13" i="13"/>
  <c r="AJ13" i="13" s="1"/>
  <c r="AQ13" i="13" s="1"/>
  <c r="AB13" i="13"/>
  <c r="AI13" i="13" s="1"/>
  <c r="AP13" i="13" s="1"/>
  <c r="X13" i="13"/>
  <c r="W13" i="13"/>
  <c r="AY13" i="13" s="1"/>
  <c r="V13" i="13"/>
  <c r="AX13" i="13" s="1"/>
  <c r="U13" i="13"/>
  <c r="AW13" i="13" s="1"/>
  <c r="BD13" i="13" s="1"/>
  <c r="T13" i="13"/>
  <c r="AA13" i="13" s="1"/>
  <c r="AH13" i="13" s="1"/>
  <c r="AO13" i="13" s="1"/>
  <c r="S13" i="13"/>
  <c r="Z13" i="13" s="1"/>
  <c r="AG13" i="13" s="1"/>
  <c r="H13" i="13"/>
  <c r="G13" i="13"/>
  <c r="F13" i="13"/>
  <c r="E13" i="13"/>
  <c r="D13" i="13"/>
  <c r="AC12" i="13"/>
  <c r="AB12" i="13"/>
  <c r="AI12" i="13" s="1"/>
  <c r="AP12" i="13" s="1"/>
  <c r="X12" i="13"/>
  <c r="AE12" i="13" s="1"/>
  <c r="AL12" i="13" s="1"/>
  <c r="AS12" i="13" s="1"/>
  <c r="W12" i="13"/>
  <c r="AD12" i="13" s="1"/>
  <c r="AK12" i="13" s="1"/>
  <c r="AR12" i="13" s="1"/>
  <c r="V12" i="13"/>
  <c r="U12" i="13"/>
  <c r="AW12" i="13" s="1"/>
  <c r="BD12" i="13" s="1"/>
  <c r="T12" i="13"/>
  <c r="S12" i="13"/>
  <c r="H12" i="13"/>
  <c r="G12" i="13"/>
  <c r="F12" i="13"/>
  <c r="E12" i="13"/>
  <c r="D12" i="13"/>
  <c r="AC11" i="13"/>
  <c r="AB11" i="13"/>
  <c r="AI11" i="13" s="1"/>
  <c r="AP11" i="13" s="1"/>
  <c r="X11" i="13"/>
  <c r="W11" i="13"/>
  <c r="AY11" i="13" s="1"/>
  <c r="V11" i="13"/>
  <c r="U11" i="13"/>
  <c r="AW11" i="13" s="1"/>
  <c r="BD11" i="13" s="1"/>
  <c r="T11" i="13"/>
  <c r="AA11" i="13" s="1"/>
  <c r="S11" i="13"/>
  <c r="Z11" i="13" s="1"/>
  <c r="H11" i="13"/>
  <c r="G11" i="13"/>
  <c r="F11" i="13"/>
  <c r="E11" i="13"/>
  <c r="D11" i="13"/>
  <c r="AC10" i="13"/>
  <c r="AB10" i="13"/>
  <c r="AI10" i="13" s="1"/>
  <c r="AP10" i="13" s="1"/>
  <c r="X10" i="13"/>
  <c r="AE10" i="13" s="1"/>
  <c r="W10" i="13"/>
  <c r="AD10" i="13" s="1"/>
  <c r="AK10" i="13" s="1"/>
  <c r="AR10" i="13" s="1"/>
  <c r="V10" i="13"/>
  <c r="U10" i="13"/>
  <c r="AW10" i="13" s="1"/>
  <c r="BD10" i="13" s="1"/>
  <c r="T10" i="13"/>
  <c r="S10" i="13"/>
  <c r="H10" i="13"/>
  <c r="G10" i="13"/>
  <c r="F10" i="13"/>
  <c r="E10" i="13"/>
  <c r="D10" i="13"/>
  <c r="AC9" i="13"/>
  <c r="AB9" i="13"/>
  <c r="AI9" i="13" s="1"/>
  <c r="AP9" i="13" s="1"/>
  <c r="X9" i="13"/>
  <c r="AZ9" i="13" s="1"/>
  <c r="BG9" i="13" s="1"/>
  <c r="W9" i="13"/>
  <c r="AY9" i="13" s="1"/>
  <c r="BF9" i="13" s="1"/>
  <c r="V9" i="13"/>
  <c r="U9" i="13"/>
  <c r="T9" i="13"/>
  <c r="AA9" i="13" s="1"/>
  <c r="AH9" i="13" s="1"/>
  <c r="AO9" i="13" s="1"/>
  <c r="S9" i="13"/>
  <c r="Z9" i="13" s="1"/>
  <c r="AG9" i="13" s="1"/>
  <c r="H9" i="13"/>
  <c r="G9" i="13"/>
  <c r="F9" i="13"/>
  <c r="E9" i="13"/>
  <c r="D9" i="13"/>
  <c r="AC8" i="13"/>
  <c r="AB8" i="13"/>
  <c r="X8" i="13"/>
  <c r="W8" i="13"/>
  <c r="AD8" i="13" s="1"/>
  <c r="AK8" i="13" s="1"/>
  <c r="AR8" i="13" s="1"/>
  <c r="V8" i="13"/>
  <c r="U8" i="13"/>
  <c r="T8" i="13"/>
  <c r="AV8" i="13" s="1"/>
  <c r="BC8" i="13" s="1"/>
  <c r="S8" i="13"/>
  <c r="AU8" i="13" s="1"/>
  <c r="BB8" i="13" s="1"/>
  <c r="H8" i="13"/>
  <c r="G8" i="13"/>
  <c r="F8" i="13"/>
  <c r="E8" i="13"/>
  <c r="D8" i="13"/>
  <c r="AC7" i="13"/>
  <c r="AB7" i="13"/>
  <c r="X7" i="13"/>
  <c r="W7" i="13"/>
  <c r="V7" i="13"/>
  <c r="U7" i="13"/>
  <c r="T7" i="13"/>
  <c r="AA7" i="13" s="1"/>
  <c r="S7" i="13"/>
  <c r="Z7" i="13" s="1"/>
  <c r="H7" i="13"/>
  <c r="G7" i="13"/>
  <c r="F7" i="13"/>
  <c r="E7" i="13"/>
  <c r="D7" i="13"/>
  <c r="D3" i="13"/>
  <c r="N2" i="13"/>
  <c r="M2" i="13"/>
  <c r="L2" i="13"/>
  <c r="K2" i="13"/>
  <c r="J2" i="13"/>
  <c r="I2" i="13"/>
  <c r="D2" i="13"/>
  <c r="I1" i="13"/>
  <c r="AZ56" i="11"/>
  <c r="BG56" i="11" s="1"/>
  <c r="AY56" i="11"/>
  <c r="BF56" i="11" s="1"/>
  <c r="AX56" i="11"/>
  <c r="BE56" i="11" s="1"/>
  <c r="AW56" i="11"/>
  <c r="BD56" i="11" s="1"/>
  <c r="AV56" i="11"/>
  <c r="BC56" i="11" s="1"/>
  <c r="AU56" i="11"/>
  <c r="BB56" i="11" s="1"/>
  <c r="AL56" i="11"/>
  <c r="AS56" i="11" s="1"/>
  <c r="AK56" i="11"/>
  <c r="AR56" i="11" s="1"/>
  <c r="AJ56" i="11"/>
  <c r="AQ56" i="11" s="1"/>
  <c r="AI56" i="11"/>
  <c r="AP56" i="11" s="1"/>
  <c r="AH56" i="11"/>
  <c r="AO56" i="11" s="1"/>
  <c r="AG56" i="11"/>
  <c r="AN56" i="11" s="1"/>
  <c r="AE56" i="11"/>
  <c r="AD56" i="11"/>
  <c r="AC56" i="11"/>
  <c r="AB56" i="11"/>
  <c r="AA56" i="11"/>
  <c r="Z56" i="11"/>
  <c r="X56" i="11"/>
  <c r="W56" i="11"/>
  <c r="V56" i="11"/>
  <c r="U56" i="11"/>
  <c r="T56" i="11"/>
  <c r="S56" i="11"/>
  <c r="Q56" i="11"/>
  <c r="P56" i="11"/>
  <c r="H56" i="11"/>
  <c r="G56" i="11"/>
  <c r="F56" i="11"/>
  <c r="E56" i="11"/>
  <c r="D56" i="11"/>
  <c r="B56" i="11"/>
  <c r="AZ55" i="11"/>
  <c r="BG55" i="11" s="1"/>
  <c r="AY55" i="11"/>
  <c r="BF55" i="11" s="1"/>
  <c r="AX55" i="11"/>
  <c r="BE55" i="11" s="1"/>
  <c r="AW55" i="11"/>
  <c r="BD55" i="11" s="1"/>
  <c r="AV55" i="11"/>
  <c r="BC55" i="11" s="1"/>
  <c r="AU55" i="11"/>
  <c r="BB55" i="11" s="1"/>
  <c r="AL55" i="11"/>
  <c r="AS55" i="11" s="1"/>
  <c r="AK55" i="11"/>
  <c r="AR55" i="11" s="1"/>
  <c r="AJ55" i="11"/>
  <c r="AQ55" i="11" s="1"/>
  <c r="AI55" i="11"/>
  <c r="AP55" i="11" s="1"/>
  <c r="AH55" i="11"/>
  <c r="AO55" i="11" s="1"/>
  <c r="AG55" i="11"/>
  <c r="AN55" i="11" s="1"/>
  <c r="AE55" i="11"/>
  <c r="AD55" i="11"/>
  <c r="AC55" i="11"/>
  <c r="AB55" i="11"/>
  <c r="AA55" i="11"/>
  <c r="Z55" i="11"/>
  <c r="X55" i="11"/>
  <c r="W55" i="11"/>
  <c r="V55" i="11"/>
  <c r="U55" i="11"/>
  <c r="T55" i="11"/>
  <c r="S55" i="11"/>
  <c r="Q55" i="11"/>
  <c r="P55" i="11"/>
  <c r="H55" i="11"/>
  <c r="G55" i="11"/>
  <c r="F55" i="11"/>
  <c r="E55" i="11"/>
  <c r="D55" i="11"/>
  <c r="B55" i="11"/>
  <c r="AZ54" i="11"/>
  <c r="BG54" i="11" s="1"/>
  <c r="AY54" i="11"/>
  <c r="BF54" i="11" s="1"/>
  <c r="AX54" i="11"/>
  <c r="BE54" i="11" s="1"/>
  <c r="AW54" i="11"/>
  <c r="BD54" i="11" s="1"/>
  <c r="AV54" i="11"/>
  <c r="BC54" i="11" s="1"/>
  <c r="AU54" i="11"/>
  <c r="BB54" i="11" s="1"/>
  <c r="AL54" i="11"/>
  <c r="AS54" i="11" s="1"/>
  <c r="AK54" i="11"/>
  <c r="AR54" i="11" s="1"/>
  <c r="AJ54" i="11"/>
  <c r="AQ54" i="11" s="1"/>
  <c r="AI54" i="11"/>
  <c r="AP54" i="11" s="1"/>
  <c r="AH54" i="11"/>
  <c r="AO54" i="11" s="1"/>
  <c r="AG54" i="11"/>
  <c r="AN54" i="11" s="1"/>
  <c r="AE54" i="11"/>
  <c r="AD54" i="11"/>
  <c r="AC54" i="11"/>
  <c r="AB54" i="11"/>
  <c r="AA54" i="11"/>
  <c r="Z54" i="11"/>
  <c r="X54" i="11"/>
  <c r="W54" i="11"/>
  <c r="V54" i="11"/>
  <c r="U54" i="11"/>
  <c r="T54" i="11"/>
  <c r="S54" i="11"/>
  <c r="Q54" i="11"/>
  <c r="P54" i="11"/>
  <c r="H54" i="11"/>
  <c r="G54" i="11"/>
  <c r="F54" i="11"/>
  <c r="E54" i="11"/>
  <c r="D54" i="11"/>
  <c r="B54" i="11"/>
  <c r="AZ53" i="11"/>
  <c r="BG53" i="11" s="1"/>
  <c r="AY53" i="11"/>
  <c r="BF53" i="11" s="1"/>
  <c r="AX53" i="11"/>
  <c r="BE53" i="11" s="1"/>
  <c r="AW53" i="11"/>
  <c r="BD53" i="11" s="1"/>
  <c r="AV53" i="11"/>
  <c r="BC53" i="11" s="1"/>
  <c r="AU53" i="11"/>
  <c r="BB53" i="11" s="1"/>
  <c r="AL53" i="11"/>
  <c r="AS53" i="11" s="1"/>
  <c r="AK53" i="11"/>
  <c r="AR53" i="11" s="1"/>
  <c r="AJ53" i="11"/>
  <c r="AQ53" i="11" s="1"/>
  <c r="AI53" i="11"/>
  <c r="AP53" i="11" s="1"/>
  <c r="AH53" i="11"/>
  <c r="AO53" i="11" s="1"/>
  <c r="AG53" i="11"/>
  <c r="AN53" i="11" s="1"/>
  <c r="AE53" i="11"/>
  <c r="AD53" i="11"/>
  <c r="AC53" i="11"/>
  <c r="AB53" i="11"/>
  <c r="AA53" i="11"/>
  <c r="Z53" i="11"/>
  <c r="X53" i="11"/>
  <c r="W53" i="11"/>
  <c r="V53" i="11"/>
  <c r="U53" i="11"/>
  <c r="T53" i="11"/>
  <c r="S53" i="11"/>
  <c r="Q53" i="11"/>
  <c r="P53" i="11"/>
  <c r="H53" i="11"/>
  <c r="G53" i="11"/>
  <c r="F53" i="11"/>
  <c r="E53" i="11"/>
  <c r="D53" i="11"/>
  <c r="B53" i="11"/>
  <c r="AZ52" i="11"/>
  <c r="BG52" i="11" s="1"/>
  <c r="AY52" i="11"/>
  <c r="BF52" i="11" s="1"/>
  <c r="AX52" i="11"/>
  <c r="BE52" i="11" s="1"/>
  <c r="AW52" i="11"/>
  <c r="BD52" i="11" s="1"/>
  <c r="AV52" i="11"/>
  <c r="BC52" i="11" s="1"/>
  <c r="AU52" i="11"/>
  <c r="BB52" i="11" s="1"/>
  <c r="AL52" i="11"/>
  <c r="AS52" i="11" s="1"/>
  <c r="AK52" i="11"/>
  <c r="AR52" i="11" s="1"/>
  <c r="AJ52" i="11"/>
  <c r="AQ52" i="11" s="1"/>
  <c r="AI52" i="11"/>
  <c r="AP52" i="11" s="1"/>
  <c r="AH52" i="11"/>
  <c r="AO52" i="11" s="1"/>
  <c r="AG52" i="11"/>
  <c r="AN52" i="11" s="1"/>
  <c r="AE52" i="11"/>
  <c r="AD52" i="11"/>
  <c r="AC52" i="11"/>
  <c r="AB52" i="11"/>
  <c r="AA52" i="11"/>
  <c r="Z52" i="11"/>
  <c r="X52" i="11"/>
  <c r="W52" i="11"/>
  <c r="V52" i="11"/>
  <c r="U52" i="11"/>
  <c r="T52" i="11"/>
  <c r="S52" i="11"/>
  <c r="Q52" i="11"/>
  <c r="P52" i="11"/>
  <c r="H52" i="11"/>
  <c r="G52" i="11"/>
  <c r="F52" i="11"/>
  <c r="E52" i="11"/>
  <c r="D52" i="11"/>
  <c r="B52" i="11"/>
  <c r="AZ51" i="11"/>
  <c r="BG51" i="11" s="1"/>
  <c r="AY51" i="11"/>
  <c r="BF51" i="11" s="1"/>
  <c r="AX51" i="11"/>
  <c r="BE51" i="11" s="1"/>
  <c r="AW51" i="11"/>
  <c r="BD51" i="11" s="1"/>
  <c r="AV51" i="11"/>
  <c r="BC51" i="11" s="1"/>
  <c r="AU51" i="11"/>
  <c r="BB51" i="11" s="1"/>
  <c r="AL51" i="11"/>
  <c r="AS51" i="11" s="1"/>
  <c r="AK51" i="11"/>
  <c r="AR51" i="11" s="1"/>
  <c r="AJ51" i="11"/>
  <c r="AQ51" i="11" s="1"/>
  <c r="AI51" i="11"/>
  <c r="AP51" i="11" s="1"/>
  <c r="AH51" i="11"/>
  <c r="AO51" i="11" s="1"/>
  <c r="AG51" i="11"/>
  <c r="AN51" i="11" s="1"/>
  <c r="AE51" i="11"/>
  <c r="AD51" i="11"/>
  <c r="AC51" i="11"/>
  <c r="AB51" i="11"/>
  <c r="AA51" i="11"/>
  <c r="Z51" i="11"/>
  <c r="X51" i="11"/>
  <c r="W51" i="11"/>
  <c r="V51" i="11"/>
  <c r="U51" i="11"/>
  <c r="T51" i="11"/>
  <c r="S51" i="11"/>
  <c r="Q51" i="11"/>
  <c r="P51" i="11"/>
  <c r="H51" i="11"/>
  <c r="G51" i="11"/>
  <c r="F51" i="11"/>
  <c r="E51" i="11"/>
  <c r="D51" i="11"/>
  <c r="B51" i="11"/>
  <c r="AZ50" i="11"/>
  <c r="BG50" i="11" s="1"/>
  <c r="AY50" i="11"/>
  <c r="BF50" i="11" s="1"/>
  <c r="AX50" i="11"/>
  <c r="BE50" i="11" s="1"/>
  <c r="AW50" i="11"/>
  <c r="BD50" i="11" s="1"/>
  <c r="AV50" i="11"/>
  <c r="BC50" i="11" s="1"/>
  <c r="AU50" i="11"/>
  <c r="BB50" i="11" s="1"/>
  <c r="AL50" i="11"/>
  <c r="AS50" i="11" s="1"/>
  <c r="AK50" i="11"/>
  <c r="AR50" i="11" s="1"/>
  <c r="AJ50" i="11"/>
  <c r="AQ50" i="11" s="1"/>
  <c r="AI50" i="11"/>
  <c r="AP50" i="11" s="1"/>
  <c r="AH50" i="11"/>
  <c r="AO50" i="11" s="1"/>
  <c r="AG50" i="11"/>
  <c r="AN50" i="11" s="1"/>
  <c r="AE50" i="11"/>
  <c r="AD50" i="11"/>
  <c r="AC50" i="11"/>
  <c r="AB50" i="11"/>
  <c r="AA50" i="11"/>
  <c r="Z50" i="11"/>
  <c r="X50" i="11"/>
  <c r="W50" i="11"/>
  <c r="V50" i="11"/>
  <c r="U50" i="11"/>
  <c r="T50" i="11"/>
  <c r="S50" i="11"/>
  <c r="Q50" i="11"/>
  <c r="P50" i="11"/>
  <c r="H50" i="11"/>
  <c r="G50" i="11"/>
  <c r="F50" i="11"/>
  <c r="E50" i="11"/>
  <c r="D50" i="11"/>
  <c r="B50" i="11"/>
  <c r="AZ49" i="11"/>
  <c r="BG49" i="11" s="1"/>
  <c r="AY49" i="11"/>
  <c r="BF49" i="11" s="1"/>
  <c r="AX49" i="11"/>
  <c r="BE49" i="11" s="1"/>
  <c r="AW49" i="11"/>
  <c r="BD49" i="11" s="1"/>
  <c r="AV49" i="11"/>
  <c r="BC49" i="11" s="1"/>
  <c r="AU49" i="11"/>
  <c r="BB49" i="11" s="1"/>
  <c r="AL49" i="11"/>
  <c r="AS49" i="11" s="1"/>
  <c r="AK49" i="11"/>
  <c r="AR49" i="11" s="1"/>
  <c r="AJ49" i="11"/>
  <c r="AQ49" i="11" s="1"/>
  <c r="AI49" i="11"/>
  <c r="AP49" i="11" s="1"/>
  <c r="AH49" i="11"/>
  <c r="AO49" i="11" s="1"/>
  <c r="AG49" i="11"/>
  <c r="AN49" i="11" s="1"/>
  <c r="AE49" i="11"/>
  <c r="AD49" i="11"/>
  <c r="AC49" i="11"/>
  <c r="AB49" i="11"/>
  <c r="AA49" i="11"/>
  <c r="Z49" i="11"/>
  <c r="X49" i="11"/>
  <c r="W49" i="11"/>
  <c r="V49" i="11"/>
  <c r="U49" i="11"/>
  <c r="T49" i="11"/>
  <c r="S49" i="11"/>
  <c r="Q49" i="11"/>
  <c r="P49" i="11"/>
  <c r="H49" i="11"/>
  <c r="G49" i="11"/>
  <c r="F49" i="11"/>
  <c r="E49" i="11"/>
  <c r="D49" i="11"/>
  <c r="B49" i="11"/>
  <c r="AZ48" i="11"/>
  <c r="BG48" i="11" s="1"/>
  <c r="AY48" i="11"/>
  <c r="BF48" i="11" s="1"/>
  <c r="AX48" i="11"/>
  <c r="BE48" i="11" s="1"/>
  <c r="AW48" i="11"/>
  <c r="BD48" i="11" s="1"/>
  <c r="AV48" i="11"/>
  <c r="BC48" i="11" s="1"/>
  <c r="AU48" i="11"/>
  <c r="BB48" i="11" s="1"/>
  <c r="AL48" i="11"/>
  <c r="AS48" i="11" s="1"/>
  <c r="AK48" i="11"/>
  <c r="AR48" i="11" s="1"/>
  <c r="AJ48" i="11"/>
  <c r="AQ48" i="11" s="1"/>
  <c r="AI48" i="11"/>
  <c r="AP48" i="11" s="1"/>
  <c r="AH48" i="11"/>
  <c r="AO48" i="11" s="1"/>
  <c r="AG48" i="11"/>
  <c r="AN48" i="11" s="1"/>
  <c r="AE48" i="11"/>
  <c r="AD48" i="11"/>
  <c r="AC48" i="11"/>
  <c r="AB48" i="11"/>
  <c r="AA48" i="11"/>
  <c r="Z48" i="11"/>
  <c r="X48" i="11"/>
  <c r="W48" i="11"/>
  <c r="V48" i="11"/>
  <c r="U48" i="11"/>
  <c r="T48" i="11"/>
  <c r="S48" i="11"/>
  <c r="Q48" i="11"/>
  <c r="P48" i="11"/>
  <c r="H48" i="11"/>
  <c r="G48" i="11"/>
  <c r="F48" i="11"/>
  <c r="E48" i="11"/>
  <c r="D48" i="11"/>
  <c r="B48" i="11"/>
  <c r="AZ47" i="11"/>
  <c r="BG47" i="11" s="1"/>
  <c r="AY47" i="11"/>
  <c r="BF47" i="11" s="1"/>
  <c r="AX47" i="11"/>
  <c r="BE47" i="11" s="1"/>
  <c r="AW47" i="11"/>
  <c r="BD47" i="11" s="1"/>
  <c r="AV47" i="11"/>
  <c r="BC47" i="11" s="1"/>
  <c r="AU47" i="11"/>
  <c r="BB47" i="11" s="1"/>
  <c r="AL47" i="11"/>
  <c r="AS47" i="11" s="1"/>
  <c r="AK47" i="11"/>
  <c r="AR47" i="11" s="1"/>
  <c r="AJ47" i="11"/>
  <c r="AQ47" i="11" s="1"/>
  <c r="AI47" i="11"/>
  <c r="AP47" i="11" s="1"/>
  <c r="AH47" i="11"/>
  <c r="AO47" i="11" s="1"/>
  <c r="AG47" i="11"/>
  <c r="AN47" i="11" s="1"/>
  <c r="AE47" i="11"/>
  <c r="AD47" i="11"/>
  <c r="AC47" i="11"/>
  <c r="AB47" i="11"/>
  <c r="AA47" i="11"/>
  <c r="Z47" i="11"/>
  <c r="X47" i="11"/>
  <c r="W47" i="11"/>
  <c r="V47" i="11"/>
  <c r="U47" i="11"/>
  <c r="T47" i="11"/>
  <c r="S47" i="11"/>
  <c r="Q47" i="11"/>
  <c r="P47" i="11"/>
  <c r="H47" i="11"/>
  <c r="G47" i="11"/>
  <c r="F47" i="11"/>
  <c r="E47" i="11"/>
  <c r="D47" i="11"/>
  <c r="B47" i="11"/>
  <c r="AZ46" i="11"/>
  <c r="BG46" i="11" s="1"/>
  <c r="AY46" i="11"/>
  <c r="BF46" i="11" s="1"/>
  <c r="AX46" i="11"/>
  <c r="BE46" i="11" s="1"/>
  <c r="AW46" i="11"/>
  <c r="BD46" i="11" s="1"/>
  <c r="AV46" i="11"/>
  <c r="BC46" i="11" s="1"/>
  <c r="AU46" i="11"/>
  <c r="BB46" i="11" s="1"/>
  <c r="AL46" i="11"/>
  <c r="AS46" i="11" s="1"/>
  <c r="AK46" i="11"/>
  <c r="AR46" i="11" s="1"/>
  <c r="AJ46" i="11"/>
  <c r="AQ46" i="11" s="1"/>
  <c r="AI46" i="11"/>
  <c r="AP46" i="11" s="1"/>
  <c r="AH46" i="11"/>
  <c r="AO46" i="11" s="1"/>
  <c r="AG46" i="11"/>
  <c r="AN46" i="11" s="1"/>
  <c r="AE46" i="11"/>
  <c r="AD46" i="11"/>
  <c r="AC46" i="11"/>
  <c r="AB46" i="11"/>
  <c r="AA46" i="11"/>
  <c r="Z46" i="11"/>
  <c r="X46" i="11"/>
  <c r="W46" i="11"/>
  <c r="V46" i="11"/>
  <c r="U46" i="11"/>
  <c r="T46" i="11"/>
  <c r="S46" i="11"/>
  <c r="Q46" i="11"/>
  <c r="P46" i="11"/>
  <c r="H46" i="11"/>
  <c r="G46" i="11"/>
  <c r="F46" i="11"/>
  <c r="E46" i="11"/>
  <c r="D46" i="11"/>
  <c r="B46" i="11"/>
  <c r="AZ45" i="11"/>
  <c r="BG45" i="11" s="1"/>
  <c r="AY45" i="11"/>
  <c r="BF45" i="11" s="1"/>
  <c r="AX45" i="11"/>
  <c r="BE45" i="11" s="1"/>
  <c r="AW45" i="11"/>
  <c r="BD45" i="11" s="1"/>
  <c r="AV45" i="11"/>
  <c r="BC45" i="11" s="1"/>
  <c r="AU45" i="11"/>
  <c r="BB45" i="11" s="1"/>
  <c r="AL45" i="11"/>
  <c r="AS45" i="11" s="1"/>
  <c r="AK45" i="11"/>
  <c r="AR45" i="11" s="1"/>
  <c r="AJ45" i="11"/>
  <c r="AQ45" i="11" s="1"/>
  <c r="AI45" i="11"/>
  <c r="AP45" i="11" s="1"/>
  <c r="AH45" i="11"/>
  <c r="AO45" i="11" s="1"/>
  <c r="AG45" i="11"/>
  <c r="AN45" i="11" s="1"/>
  <c r="AE45" i="11"/>
  <c r="AD45" i="11"/>
  <c r="AC45" i="11"/>
  <c r="AB45" i="11"/>
  <c r="AA45" i="11"/>
  <c r="Z45" i="11"/>
  <c r="X45" i="11"/>
  <c r="W45" i="11"/>
  <c r="V45" i="11"/>
  <c r="U45" i="11"/>
  <c r="T45" i="11"/>
  <c r="S45" i="11"/>
  <c r="Q45" i="11"/>
  <c r="P45" i="11"/>
  <c r="H45" i="11"/>
  <c r="G45" i="11"/>
  <c r="F45" i="11"/>
  <c r="E45" i="11"/>
  <c r="D45" i="11"/>
  <c r="B45" i="11"/>
  <c r="AZ44" i="11"/>
  <c r="BG44" i="11" s="1"/>
  <c r="AY44" i="11"/>
  <c r="BF44" i="11" s="1"/>
  <c r="AX44" i="11"/>
  <c r="BE44" i="11" s="1"/>
  <c r="AW44" i="11"/>
  <c r="BD44" i="11" s="1"/>
  <c r="AV44" i="11"/>
  <c r="BC44" i="11" s="1"/>
  <c r="AU44" i="11"/>
  <c r="BB44" i="11" s="1"/>
  <c r="AL44" i="11"/>
  <c r="AS44" i="11" s="1"/>
  <c r="AK44" i="11"/>
  <c r="AR44" i="11" s="1"/>
  <c r="AJ44" i="11"/>
  <c r="AQ44" i="11" s="1"/>
  <c r="AI44" i="11"/>
  <c r="AP44" i="11" s="1"/>
  <c r="AH44" i="11"/>
  <c r="AO44" i="11" s="1"/>
  <c r="AG44" i="11"/>
  <c r="AN44" i="11" s="1"/>
  <c r="AE44" i="11"/>
  <c r="AD44" i="11"/>
  <c r="AC44" i="11"/>
  <c r="AB44" i="11"/>
  <c r="AA44" i="11"/>
  <c r="Z44" i="11"/>
  <c r="X44" i="11"/>
  <c r="W44" i="11"/>
  <c r="V44" i="11"/>
  <c r="U44" i="11"/>
  <c r="T44" i="11"/>
  <c r="S44" i="11"/>
  <c r="Q44" i="11"/>
  <c r="P44" i="11"/>
  <c r="H44" i="11"/>
  <c r="G44" i="11"/>
  <c r="F44" i="11"/>
  <c r="E44" i="11"/>
  <c r="D44" i="11"/>
  <c r="B44" i="11"/>
  <c r="AZ43" i="11"/>
  <c r="BG43" i="11" s="1"/>
  <c r="AY43" i="11"/>
  <c r="BF43" i="11" s="1"/>
  <c r="AX43" i="11"/>
  <c r="BE43" i="11" s="1"/>
  <c r="AW43" i="11"/>
  <c r="BD43" i="11" s="1"/>
  <c r="AV43" i="11"/>
  <c r="BC43" i="11" s="1"/>
  <c r="AU43" i="11"/>
  <c r="BB43" i="11" s="1"/>
  <c r="AL43" i="11"/>
  <c r="AS43" i="11" s="1"/>
  <c r="AK43" i="11"/>
  <c r="AR43" i="11" s="1"/>
  <c r="AJ43" i="11"/>
  <c r="AQ43" i="11" s="1"/>
  <c r="AI43" i="11"/>
  <c r="AP43" i="11" s="1"/>
  <c r="AH43" i="11"/>
  <c r="AO43" i="11" s="1"/>
  <c r="AG43" i="11"/>
  <c r="AN43" i="11" s="1"/>
  <c r="AE43" i="11"/>
  <c r="AD43" i="11"/>
  <c r="AC43" i="11"/>
  <c r="AB43" i="11"/>
  <c r="AA43" i="11"/>
  <c r="Z43" i="11"/>
  <c r="X43" i="11"/>
  <c r="W43" i="11"/>
  <c r="V43" i="11"/>
  <c r="U43" i="11"/>
  <c r="T43" i="11"/>
  <c r="S43" i="11"/>
  <c r="Q43" i="11"/>
  <c r="P43" i="11"/>
  <c r="H43" i="11"/>
  <c r="G43" i="11"/>
  <c r="F43" i="11"/>
  <c r="E43" i="11"/>
  <c r="D43" i="11"/>
  <c r="B43" i="11"/>
  <c r="AZ42" i="11"/>
  <c r="BG42" i="11" s="1"/>
  <c r="AY42" i="11"/>
  <c r="BF42" i="11" s="1"/>
  <c r="AX42" i="11"/>
  <c r="BE42" i="11" s="1"/>
  <c r="AW42" i="11"/>
  <c r="BD42" i="11" s="1"/>
  <c r="AV42" i="11"/>
  <c r="BC42" i="11" s="1"/>
  <c r="AU42" i="11"/>
  <c r="BB42" i="11" s="1"/>
  <c r="AL42" i="11"/>
  <c r="AS42" i="11" s="1"/>
  <c r="AK42" i="11"/>
  <c r="AR42" i="11" s="1"/>
  <c r="AJ42" i="11"/>
  <c r="AQ42" i="11" s="1"/>
  <c r="AI42" i="11"/>
  <c r="AP42" i="11" s="1"/>
  <c r="AH42" i="11"/>
  <c r="AO42" i="11" s="1"/>
  <c r="AG42" i="11"/>
  <c r="AN42" i="11" s="1"/>
  <c r="AE42" i="11"/>
  <c r="AD42" i="11"/>
  <c r="AC42" i="11"/>
  <c r="AB42" i="11"/>
  <c r="AA42" i="11"/>
  <c r="Z42" i="11"/>
  <c r="X42" i="11"/>
  <c r="W42" i="11"/>
  <c r="V42" i="11"/>
  <c r="U42" i="11"/>
  <c r="T42" i="11"/>
  <c r="S42" i="11"/>
  <c r="Q42" i="11"/>
  <c r="P42" i="11"/>
  <c r="H42" i="11"/>
  <c r="G42" i="11"/>
  <c r="F42" i="11"/>
  <c r="E42" i="11"/>
  <c r="D42" i="11"/>
  <c r="B42" i="11"/>
  <c r="AZ41" i="11"/>
  <c r="BG41" i="11" s="1"/>
  <c r="AY41" i="11"/>
  <c r="BF41" i="11" s="1"/>
  <c r="AX41" i="11"/>
  <c r="BE41" i="11" s="1"/>
  <c r="AW41" i="11"/>
  <c r="BD41" i="11" s="1"/>
  <c r="AV41" i="11"/>
  <c r="BC41" i="11" s="1"/>
  <c r="AU41" i="11"/>
  <c r="BB41" i="11" s="1"/>
  <c r="AL41" i="11"/>
  <c r="AS41" i="11" s="1"/>
  <c r="AK41" i="11"/>
  <c r="AR41" i="11" s="1"/>
  <c r="AJ41" i="11"/>
  <c r="AQ41" i="11" s="1"/>
  <c r="AI41" i="11"/>
  <c r="AP41" i="11" s="1"/>
  <c r="AH41" i="11"/>
  <c r="AO41" i="11" s="1"/>
  <c r="AG41" i="11"/>
  <c r="AN41" i="11" s="1"/>
  <c r="AE41" i="11"/>
  <c r="AD41" i="11"/>
  <c r="AC41" i="11"/>
  <c r="AB41" i="11"/>
  <c r="AA41" i="11"/>
  <c r="Z41" i="11"/>
  <c r="X41" i="11"/>
  <c r="W41" i="11"/>
  <c r="V41" i="11"/>
  <c r="U41" i="11"/>
  <c r="T41" i="11"/>
  <c r="S41" i="11"/>
  <c r="Q41" i="11"/>
  <c r="P41" i="11"/>
  <c r="H41" i="11"/>
  <c r="G41" i="11"/>
  <c r="F41" i="11"/>
  <c r="E41" i="11"/>
  <c r="D41" i="11"/>
  <c r="B41" i="11"/>
  <c r="AZ40" i="11"/>
  <c r="BG40" i="11" s="1"/>
  <c r="AY40" i="11"/>
  <c r="BF40" i="11" s="1"/>
  <c r="AX40" i="11"/>
  <c r="BE40" i="11" s="1"/>
  <c r="AW40" i="11"/>
  <c r="BD40" i="11" s="1"/>
  <c r="AV40" i="11"/>
  <c r="BC40" i="11" s="1"/>
  <c r="AU40" i="11"/>
  <c r="BB40" i="11" s="1"/>
  <c r="AL40" i="11"/>
  <c r="AS40" i="11" s="1"/>
  <c r="AK40" i="11"/>
  <c r="AR40" i="11" s="1"/>
  <c r="AJ40" i="11"/>
  <c r="AQ40" i="11" s="1"/>
  <c r="AI40" i="11"/>
  <c r="AP40" i="11" s="1"/>
  <c r="AH40" i="11"/>
  <c r="AO40" i="11" s="1"/>
  <c r="AG40" i="11"/>
  <c r="AN40" i="11" s="1"/>
  <c r="AE40" i="11"/>
  <c r="AD40" i="11"/>
  <c r="AC40" i="11"/>
  <c r="AB40" i="11"/>
  <c r="AA40" i="11"/>
  <c r="Z40" i="11"/>
  <c r="X40" i="11"/>
  <c r="W40" i="11"/>
  <c r="V40" i="11"/>
  <c r="U40" i="11"/>
  <c r="T40" i="11"/>
  <c r="S40" i="11"/>
  <c r="Q40" i="11"/>
  <c r="P40" i="11"/>
  <c r="H40" i="11"/>
  <c r="G40" i="11"/>
  <c r="F40" i="11"/>
  <c r="E40" i="11"/>
  <c r="D40" i="11"/>
  <c r="B40" i="11"/>
  <c r="AZ39" i="11"/>
  <c r="BG39" i="11" s="1"/>
  <c r="AY39" i="11"/>
  <c r="BF39" i="11" s="1"/>
  <c r="AX39" i="11"/>
  <c r="BE39" i="11" s="1"/>
  <c r="AW39" i="11"/>
  <c r="BD39" i="11" s="1"/>
  <c r="AV39" i="11"/>
  <c r="BC39" i="11" s="1"/>
  <c r="AU39" i="11"/>
  <c r="BB39" i="11" s="1"/>
  <c r="AL39" i="11"/>
  <c r="AS39" i="11" s="1"/>
  <c r="AK39" i="11"/>
  <c r="AR39" i="11" s="1"/>
  <c r="AJ39" i="11"/>
  <c r="AQ39" i="11" s="1"/>
  <c r="AI39" i="11"/>
  <c r="AP39" i="11" s="1"/>
  <c r="AH39" i="11"/>
  <c r="AO39" i="11" s="1"/>
  <c r="AG39" i="11"/>
  <c r="AN39" i="11" s="1"/>
  <c r="AE39" i="11"/>
  <c r="AD39" i="11"/>
  <c r="AC39" i="11"/>
  <c r="AB39" i="11"/>
  <c r="AA39" i="11"/>
  <c r="Z39" i="11"/>
  <c r="X39" i="11"/>
  <c r="W39" i="11"/>
  <c r="V39" i="11"/>
  <c r="U39" i="11"/>
  <c r="T39" i="11"/>
  <c r="S39" i="11"/>
  <c r="Q39" i="11"/>
  <c r="P39" i="11"/>
  <c r="H39" i="11"/>
  <c r="G39" i="11"/>
  <c r="F39" i="11"/>
  <c r="E39" i="11"/>
  <c r="D39" i="11"/>
  <c r="B39" i="11"/>
  <c r="AZ38" i="11"/>
  <c r="BG38" i="11" s="1"/>
  <c r="AY38" i="11"/>
  <c r="BF38" i="11" s="1"/>
  <c r="AX38" i="11"/>
  <c r="BE38" i="11" s="1"/>
  <c r="AW38" i="11"/>
  <c r="BD38" i="11" s="1"/>
  <c r="AV38" i="11"/>
  <c r="BC38" i="11" s="1"/>
  <c r="AU38" i="11"/>
  <c r="BB38" i="11" s="1"/>
  <c r="AL38" i="11"/>
  <c r="AS38" i="11" s="1"/>
  <c r="AK38" i="11"/>
  <c r="AR38" i="11" s="1"/>
  <c r="AJ38" i="11"/>
  <c r="AQ38" i="11" s="1"/>
  <c r="AI38" i="11"/>
  <c r="AP38" i="11" s="1"/>
  <c r="AH38" i="11"/>
  <c r="AO38" i="11" s="1"/>
  <c r="AG38" i="11"/>
  <c r="AN38" i="11" s="1"/>
  <c r="AE38" i="11"/>
  <c r="AD38" i="11"/>
  <c r="AC38" i="11"/>
  <c r="AB38" i="11"/>
  <c r="AA38" i="11"/>
  <c r="Z38" i="11"/>
  <c r="X38" i="11"/>
  <c r="W38" i="11"/>
  <c r="V38" i="11"/>
  <c r="U38" i="11"/>
  <c r="T38" i="11"/>
  <c r="S38" i="11"/>
  <c r="Q38" i="11"/>
  <c r="P38" i="11"/>
  <c r="H38" i="11"/>
  <c r="G38" i="11"/>
  <c r="F38" i="11"/>
  <c r="E38" i="11"/>
  <c r="D38" i="11"/>
  <c r="B38" i="11"/>
  <c r="AZ37" i="11"/>
  <c r="BG37" i="11" s="1"/>
  <c r="AY37" i="11"/>
  <c r="BF37" i="11" s="1"/>
  <c r="AX37" i="11"/>
  <c r="BE37" i="11" s="1"/>
  <c r="AW37" i="11"/>
  <c r="BD37" i="11" s="1"/>
  <c r="AV37" i="11"/>
  <c r="BC37" i="11" s="1"/>
  <c r="AU37" i="11"/>
  <c r="BB37" i="11" s="1"/>
  <c r="AL37" i="11"/>
  <c r="AS37" i="11" s="1"/>
  <c r="AK37" i="11"/>
  <c r="AR37" i="11" s="1"/>
  <c r="AJ37" i="11"/>
  <c r="AQ37" i="11" s="1"/>
  <c r="AI37" i="11"/>
  <c r="AP37" i="11" s="1"/>
  <c r="AH37" i="11"/>
  <c r="AO37" i="11" s="1"/>
  <c r="AG37" i="11"/>
  <c r="AN37" i="11" s="1"/>
  <c r="AE37" i="11"/>
  <c r="AD37" i="11"/>
  <c r="AC37" i="11"/>
  <c r="AB37" i="11"/>
  <c r="AA37" i="11"/>
  <c r="Z37" i="11"/>
  <c r="X37" i="11"/>
  <c r="W37" i="11"/>
  <c r="V37" i="11"/>
  <c r="U37" i="11"/>
  <c r="T37" i="11"/>
  <c r="S37" i="11"/>
  <c r="Q37" i="11"/>
  <c r="P37" i="11"/>
  <c r="H37" i="11"/>
  <c r="G37" i="11"/>
  <c r="F37" i="11"/>
  <c r="E37" i="11"/>
  <c r="D37" i="11"/>
  <c r="B37" i="11"/>
  <c r="AZ36" i="11"/>
  <c r="BG36" i="11" s="1"/>
  <c r="AY36" i="11"/>
  <c r="BF36" i="11" s="1"/>
  <c r="AX36" i="11"/>
  <c r="BE36" i="11" s="1"/>
  <c r="AW36" i="11"/>
  <c r="BD36" i="11" s="1"/>
  <c r="AV36" i="11"/>
  <c r="BC36" i="11" s="1"/>
  <c r="AU36" i="11"/>
  <c r="BB36" i="11" s="1"/>
  <c r="AL36" i="11"/>
  <c r="AS36" i="11" s="1"/>
  <c r="AK36" i="11"/>
  <c r="AR36" i="11" s="1"/>
  <c r="AJ36" i="11"/>
  <c r="AQ36" i="11" s="1"/>
  <c r="AI36" i="11"/>
  <c r="AP36" i="11" s="1"/>
  <c r="AH36" i="11"/>
  <c r="AO36" i="11" s="1"/>
  <c r="AG36" i="11"/>
  <c r="AN36" i="11" s="1"/>
  <c r="AE36" i="11"/>
  <c r="AD36" i="11"/>
  <c r="AC36" i="11"/>
  <c r="AB36" i="11"/>
  <c r="AA36" i="11"/>
  <c r="Z36" i="11"/>
  <c r="X36" i="11"/>
  <c r="W36" i="11"/>
  <c r="V36" i="11"/>
  <c r="U36" i="11"/>
  <c r="T36" i="11"/>
  <c r="S36" i="11"/>
  <c r="Q36" i="11"/>
  <c r="P36" i="11"/>
  <c r="H36" i="11"/>
  <c r="G36" i="11"/>
  <c r="F36" i="11"/>
  <c r="E36" i="11"/>
  <c r="D36" i="11"/>
  <c r="B36" i="11"/>
  <c r="AZ35" i="11"/>
  <c r="BG35" i="11" s="1"/>
  <c r="AY35" i="11"/>
  <c r="BF35" i="11" s="1"/>
  <c r="AX35" i="11"/>
  <c r="BE35" i="11" s="1"/>
  <c r="AW35" i="11"/>
  <c r="BD35" i="11" s="1"/>
  <c r="AV35" i="11"/>
  <c r="BC35" i="11" s="1"/>
  <c r="AU35" i="11"/>
  <c r="BB35" i="11" s="1"/>
  <c r="AL35" i="11"/>
  <c r="AS35" i="11" s="1"/>
  <c r="AK35" i="11"/>
  <c r="AR35" i="11" s="1"/>
  <c r="AJ35" i="11"/>
  <c r="AQ35" i="11" s="1"/>
  <c r="AI35" i="11"/>
  <c r="AP35" i="11" s="1"/>
  <c r="AH35" i="11"/>
  <c r="AO35" i="11" s="1"/>
  <c r="AG35" i="11"/>
  <c r="AN35" i="11" s="1"/>
  <c r="AE35" i="11"/>
  <c r="AD35" i="11"/>
  <c r="AC35" i="11"/>
  <c r="AB35" i="11"/>
  <c r="AA35" i="11"/>
  <c r="Z35" i="11"/>
  <c r="X35" i="11"/>
  <c r="W35" i="11"/>
  <c r="V35" i="11"/>
  <c r="U35" i="11"/>
  <c r="T35" i="11"/>
  <c r="S35" i="11"/>
  <c r="Q35" i="11"/>
  <c r="P35" i="11"/>
  <c r="H35" i="11"/>
  <c r="G35" i="11"/>
  <c r="F35" i="11"/>
  <c r="E35" i="11"/>
  <c r="D35" i="11"/>
  <c r="B35" i="11"/>
  <c r="AZ34" i="11"/>
  <c r="BG34" i="11" s="1"/>
  <c r="AY34" i="11"/>
  <c r="BF34" i="11" s="1"/>
  <c r="AX34" i="11"/>
  <c r="BE34" i="11" s="1"/>
  <c r="AW34" i="11"/>
  <c r="BD34" i="11" s="1"/>
  <c r="AV34" i="11"/>
  <c r="BC34" i="11" s="1"/>
  <c r="AU34" i="11"/>
  <c r="BB34" i="11" s="1"/>
  <c r="AL34" i="11"/>
  <c r="AS34" i="11" s="1"/>
  <c r="AK34" i="11"/>
  <c r="AR34" i="11" s="1"/>
  <c r="AJ34" i="11"/>
  <c r="AQ34" i="11" s="1"/>
  <c r="AI34" i="11"/>
  <c r="AP34" i="11" s="1"/>
  <c r="AH34" i="11"/>
  <c r="AO34" i="11" s="1"/>
  <c r="AG34" i="11"/>
  <c r="AN34" i="11" s="1"/>
  <c r="AE34" i="11"/>
  <c r="AD34" i="11"/>
  <c r="AC34" i="11"/>
  <c r="AB34" i="11"/>
  <c r="AA34" i="11"/>
  <c r="Z34" i="11"/>
  <c r="X34" i="11"/>
  <c r="W34" i="11"/>
  <c r="V34" i="11"/>
  <c r="U34" i="11"/>
  <c r="T34" i="11"/>
  <c r="S34" i="11"/>
  <c r="Q34" i="11"/>
  <c r="P34" i="11"/>
  <c r="H34" i="11"/>
  <c r="G34" i="11"/>
  <c r="F34" i="11"/>
  <c r="E34" i="11"/>
  <c r="D34" i="11"/>
  <c r="B34" i="11"/>
  <c r="AZ33" i="11"/>
  <c r="BG33" i="11" s="1"/>
  <c r="AY33" i="11"/>
  <c r="BF33" i="11" s="1"/>
  <c r="AX33" i="11"/>
  <c r="BE33" i="11" s="1"/>
  <c r="AW33" i="11"/>
  <c r="BD33" i="11" s="1"/>
  <c r="AV33" i="11"/>
  <c r="BC33" i="11" s="1"/>
  <c r="AU33" i="11"/>
  <c r="BB33" i="11" s="1"/>
  <c r="AL33" i="11"/>
  <c r="AS33" i="11" s="1"/>
  <c r="AK33" i="11"/>
  <c r="AR33" i="11" s="1"/>
  <c r="AJ33" i="11"/>
  <c r="AQ33" i="11" s="1"/>
  <c r="AI33" i="11"/>
  <c r="AP33" i="11" s="1"/>
  <c r="AH33" i="11"/>
  <c r="AO33" i="11" s="1"/>
  <c r="AG33" i="11"/>
  <c r="AN33" i="11" s="1"/>
  <c r="AE33" i="11"/>
  <c r="AD33" i="11"/>
  <c r="AC33" i="11"/>
  <c r="AB33" i="11"/>
  <c r="AA33" i="11"/>
  <c r="Z33" i="11"/>
  <c r="X33" i="11"/>
  <c r="W33" i="11"/>
  <c r="V33" i="11"/>
  <c r="U33" i="11"/>
  <c r="T33" i="11"/>
  <c r="S33" i="11"/>
  <c r="Q33" i="11"/>
  <c r="P33" i="11"/>
  <c r="H33" i="11"/>
  <c r="G33" i="11"/>
  <c r="F33" i="11"/>
  <c r="E33" i="11"/>
  <c r="D33" i="11"/>
  <c r="B33" i="11"/>
  <c r="AZ32" i="11"/>
  <c r="BG32" i="11" s="1"/>
  <c r="AY32" i="11"/>
  <c r="BF32" i="11" s="1"/>
  <c r="AX32" i="11"/>
  <c r="BE32" i="11" s="1"/>
  <c r="AW32" i="11"/>
  <c r="BD32" i="11" s="1"/>
  <c r="AV32" i="11"/>
  <c r="BC32" i="11" s="1"/>
  <c r="AU32" i="11"/>
  <c r="BB32" i="11" s="1"/>
  <c r="AL32" i="11"/>
  <c r="AS32" i="11" s="1"/>
  <c r="AK32" i="11"/>
  <c r="AR32" i="11" s="1"/>
  <c r="AJ32" i="11"/>
  <c r="AQ32" i="11" s="1"/>
  <c r="AI32" i="11"/>
  <c r="AP32" i="11" s="1"/>
  <c r="AH32" i="11"/>
  <c r="AO32" i="11" s="1"/>
  <c r="AG32" i="11"/>
  <c r="AN32" i="11" s="1"/>
  <c r="AE32" i="11"/>
  <c r="AD32" i="11"/>
  <c r="AC32" i="11"/>
  <c r="AB32" i="11"/>
  <c r="AA32" i="11"/>
  <c r="Z32" i="11"/>
  <c r="X32" i="11"/>
  <c r="W32" i="11"/>
  <c r="V32" i="11"/>
  <c r="U32" i="11"/>
  <c r="T32" i="11"/>
  <c r="S32" i="11"/>
  <c r="Q32" i="11"/>
  <c r="P32" i="11"/>
  <c r="H32" i="11"/>
  <c r="G32" i="11"/>
  <c r="F32" i="11"/>
  <c r="E32" i="11"/>
  <c r="D32" i="11"/>
  <c r="B32" i="11"/>
  <c r="AZ31" i="11"/>
  <c r="BG31" i="11" s="1"/>
  <c r="AY31" i="11"/>
  <c r="BF31" i="11" s="1"/>
  <c r="AX31" i="11"/>
  <c r="BE31" i="11" s="1"/>
  <c r="AW31" i="11"/>
  <c r="BD31" i="11" s="1"/>
  <c r="AV31" i="11"/>
  <c r="BC31" i="11" s="1"/>
  <c r="AU31" i="11"/>
  <c r="BB31" i="11" s="1"/>
  <c r="AL31" i="11"/>
  <c r="AS31" i="11" s="1"/>
  <c r="AK31" i="11"/>
  <c r="AR31" i="11" s="1"/>
  <c r="AJ31" i="11"/>
  <c r="AQ31" i="11" s="1"/>
  <c r="AI31" i="11"/>
  <c r="AP31" i="11" s="1"/>
  <c r="AH31" i="11"/>
  <c r="AO31" i="11" s="1"/>
  <c r="AG31" i="11"/>
  <c r="AN31" i="11" s="1"/>
  <c r="AE31" i="11"/>
  <c r="AD31" i="11"/>
  <c r="AC31" i="11"/>
  <c r="AB31" i="11"/>
  <c r="AA31" i="11"/>
  <c r="Z31" i="11"/>
  <c r="X31" i="11"/>
  <c r="W31" i="11"/>
  <c r="V31" i="11"/>
  <c r="U31" i="11"/>
  <c r="T31" i="11"/>
  <c r="S31" i="11"/>
  <c r="Q31" i="11"/>
  <c r="P31" i="11"/>
  <c r="H31" i="11"/>
  <c r="G31" i="11"/>
  <c r="F31" i="11"/>
  <c r="E31" i="11"/>
  <c r="D31" i="11"/>
  <c r="B31" i="11"/>
  <c r="AZ30" i="11"/>
  <c r="BG30" i="11" s="1"/>
  <c r="AY30" i="11"/>
  <c r="BF30" i="11" s="1"/>
  <c r="AX30" i="11"/>
  <c r="BE30" i="11" s="1"/>
  <c r="AW30" i="11"/>
  <c r="BD30" i="11" s="1"/>
  <c r="AV30" i="11"/>
  <c r="BC30" i="11" s="1"/>
  <c r="AU30" i="11"/>
  <c r="BB30" i="11" s="1"/>
  <c r="AL30" i="11"/>
  <c r="AS30" i="11" s="1"/>
  <c r="AK30" i="11"/>
  <c r="AR30" i="11" s="1"/>
  <c r="AJ30" i="11"/>
  <c r="AQ30" i="11" s="1"/>
  <c r="AI30" i="11"/>
  <c r="AP30" i="11" s="1"/>
  <c r="AH30" i="11"/>
  <c r="AO30" i="11" s="1"/>
  <c r="AG30" i="11"/>
  <c r="AN30" i="11" s="1"/>
  <c r="AE30" i="11"/>
  <c r="AD30" i="11"/>
  <c r="AC30" i="11"/>
  <c r="AB30" i="11"/>
  <c r="AA30" i="11"/>
  <c r="Z30" i="11"/>
  <c r="X30" i="11"/>
  <c r="W30" i="11"/>
  <c r="V30" i="11"/>
  <c r="U30" i="11"/>
  <c r="T30" i="11"/>
  <c r="S30" i="11"/>
  <c r="Q30" i="11"/>
  <c r="P30" i="11"/>
  <c r="H30" i="11"/>
  <c r="G30" i="11"/>
  <c r="F30" i="11"/>
  <c r="E30" i="11"/>
  <c r="D30" i="11"/>
  <c r="B30" i="11"/>
  <c r="AZ29" i="11"/>
  <c r="BG29" i="11" s="1"/>
  <c r="AY29" i="11"/>
  <c r="BF29" i="11" s="1"/>
  <c r="AX29" i="11"/>
  <c r="BE29" i="11" s="1"/>
  <c r="AW29" i="11"/>
  <c r="BD29" i="11" s="1"/>
  <c r="AV29" i="11"/>
  <c r="BC29" i="11" s="1"/>
  <c r="AU29" i="11"/>
  <c r="BB29" i="11" s="1"/>
  <c r="AL29" i="11"/>
  <c r="AS29" i="11" s="1"/>
  <c r="AK29" i="11"/>
  <c r="AR29" i="11" s="1"/>
  <c r="AJ29" i="11"/>
  <c r="AQ29" i="11" s="1"/>
  <c r="AI29" i="11"/>
  <c r="AP29" i="11" s="1"/>
  <c r="AH29" i="11"/>
  <c r="AO29" i="11" s="1"/>
  <c r="AG29" i="11"/>
  <c r="AN29" i="11" s="1"/>
  <c r="AE29" i="11"/>
  <c r="AD29" i="11"/>
  <c r="AC29" i="11"/>
  <c r="AB29" i="11"/>
  <c r="AA29" i="11"/>
  <c r="Z29" i="11"/>
  <c r="X29" i="11"/>
  <c r="W29" i="11"/>
  <c r="V29" i="11"/>
  <c r="U29" i="11"/>
  <c r="T29" i="11"/>
  <c r="S29" i="11"/>
  <c r="Q29" i="11"/>
  <c r="P29" i="11"/>
  <c r="H29" i="11"/>
  <c r="G29" i="11"/>
  <c r="F29" i="11"/>
  <c r="E29" i="11"/>
  <c r="D29" i="11"/>
  <c r="B29" i="11"/>
  <c r="AZ28" i="11"/>
  <c r="BG28" i="11" s="1"/>
  <c r="AY28" i="11"/>
  <c r="BF28" i="11" s="1"/>
  <c r="AX28" i="11"/>
  <c r="BE28" i="11" s="1"/>
  <c r="AW28" i="11"/>
  <c r="BD28" i="11" s="1"/>
  <c r="AV28" i="11"/>
  <c r="BC28" i="11" s="1"/>
  <c r="AU28" i="11"/>
  <c r="BB28" i="11" s="1"/>
  <c r="AL28" i="11"/>
  <c r="AS28" i="11" s="1"/>
  <c r="AK28" i="11"/>
  <c r="AR28" i="11" s="1"/>
  <c r="AJ28" i="11"/>
  <c r="AQ28" i="11" s="1"/>
  <c r="AI28" i="11"/>
  <c r="AP28" i="11" s="1"/>
  <c r="AH28" i="11"/>
  <c r="AO28" i="11" s="1"/>
  <c r="AG28" i="11"/>
  <c r="AN28" i="11" s="1"/>
  <c r="AE28" i="11"/>
  <c r="AD28" i="11"/>
  <c r="AC28" i="11"/>
  <c r="AB28" i="11"/>
  <c r="AA28" i="11"/>
  <c r="Z28" i="11"/>
  <c r="X28" i="11"/>
  <c r="W28" i="11"/>
  <c r="V28" i="11"/>
  <c r="U28" i="11"/>
  <c r="T28" i="11"/>
  <c r="S28" i="11"/>
  <c r="Q28" i="11"/>
  <c r="P28" i="11"/>
  <c r="H28" i="11"/>
  <c r="G28" i="11"/>
  <c r="F28" i="11"/>
  <c r="E28" i="11"/>
  <c r="D28" i="11"/>
  <c r="B28" i="11"/>
  <c r="AZ27" i="11"/>
  <c r="BG27" i="11" s="1"/>
  <c r="AY27" i="11"/>
  <c r="BF27" i="11" s="1"/>
  <c r="AX27" i="11"/>
  <c r="BE27" i="11" s="1"/>
  <c r="AW27" i="11"/>
  <c r="BD27" i="11" s="1"/>
  <c r="AV27" i="11"/>
  <c r="BC27" i="11" s="1"/>
  <c r="AU27" i="11"/>
  <c r="BB27" i="11" s="1"/>
  <c r="AL27" i="11"/>
  <c r="AS27" i="11" s="1"/>
  <c r="AK27" i="11"/>
  <c r="AR27" i="11" s="1"/>
  <c r="AJ27" i="11"/>
  <c r="AQ27" i="11" s="1"/>
  <c r="AI27" i="11"/>
  <c r="AP27" i="11" s="1"/>
  <c r="AH27" i="11"/>
  <c r="AO27" i="11" s="1"/>
  <c r="AG27" i="11"/>
  <c r="AN27" i="11" s="1"/>
  <c r="AE27" i="11"/>
  <c r="AD27" i="11"/>
  <c r="AC27" i="11"/>
  <c r="AB27" i="11"/>
  <c r="AA27" i="11"/>
  <c r="Z27" i="11"/>
  <c r="X27" i="11"/>
  <c r="W27" i="11"/>
  <c r="V27" i="11"/>
  <c r="U27" i="11"/>
  <c r="T27" i="11"/>
  <c r="S27" i="11"/>
  <c r="Q27" i="11"/>
  <c r="P27" i="11"/>
  <c r="H27" i="11"/>
  <c r="G27" i="11"/>
  <c r="F27" i="11"/>
  <c r="E27" i="11"/>
  <c r="D27" i="11"/>
  <c r="B27" i="11"/>
  <c r="AZ26" i="11"/>
  <c r="BG26" i="11" s="1"/>
  <c r="AY26" i="11"/>
  <c r="BF26" i="11" s="1"/>
  <c r="AX26" i="11"/>
  <c r="BE26" i="11" s="1"/>
  <c r="AW26" i="11"/>
  <c r="BD26" i="11" s="1"/>
  <c r="AV26" i="11"/>
  <c r="BC26" i="11" s="1"/>
  <c r="AU26" i="11"/>
  <c r="BB26" i="11" s="1"/>
  <c r="AL26" i="11"/>
  <c r="AS26" i="11" s="1"/>
  <c r="AK26" i="11"/>
  <c r="AR26" i="11" s="1"/>
  <c r="AJ26" i="11"/>
  <c r="AQ26" i="11" s="1"/>
  <c r="AI26" i="11"/>
  <c r="AP26" i="11" s="1"/>
  <c r="AH26" i="11"/>
  <c r="AO26" i="11" s="1"/>
  <c r="AG26" i="11"/>
  <c r="AN26" i="11" s="1"/>
  <c r="AE26" i="11"/>
  <c r="AD26" i="11"/>
  <c r="AC26" i="11"/>
  <c r="AB26" i="11"/>
  <c r="AA26" i="11"/>
  <c r="Z26" i="11"/>
  <c r="X26" i="11"/>
  <c r="W26" i="11"/>
  <c r="V26" i="11"/>
  <c r="U26" i="11"/>
  <c r="T26" i="11"/>
  <c r="S26" i="11"/>
  <c r="Q26" i="11"/>
  <c r="P26" i="11"/>
  <c r="H26" i="11"/>
  <c r="G26" i="11"/>
  <c r="F26" i="11"/>
  <c r="E26" i="11"/>
  <c r="D26" i="11"/>
  <c r="B26" i="11"/>
  <c r="AZ25" i="11"/>
  <c r="BG25" i="11" s="1"/>
  <c r="AY25" i="11"/>
  <c r="BF25" i="11" s="1"/>
  <c r="AX25" i="11"/>
  <c r="BE25" i="11" s="1"/>
  <c r="AW25" i="11"/>
  <c r="BD25" i="11" s="1"/>
  <c r="AV25" i="11"/>
  <c r="BC25" i="11" s="1"/>
  <c r="AU25" i="11"/>
  <c r="BB25" i="11" s="1"/>
  <c r="AL25" i="11"/>
  <c r="AS25" i="11" s="1"/>
  <c r="AK25" i="11"/>
  <c r="AR25" i="11" s="1"/>
  <c r="AJ25" i="11"/>
  <c r="AQ25" i="11" s="1"/>
  <c r="AI25" i="11"/>
  <c r="AP25" i="11" s="1"/>
  <c r="AH25" i="11"/>
  <c r="AO25" i="11" s="1"/>
  <c r="AG25" i="11"/>
  <c r="AN25" i="11" s="1"/>
  <c r="AE25" i="11"/>
  <c r="AD25" i="11"/>
  <c r="AC25" i="11"/>
  <c r="AB25" i="11"/>
  <c r="AA25" i="11"/>
  <c r="Z25" i="11"/>
  <c r="X25" i="11"/>
  <c r="W25" i="11"/>
  <c r="V25" i="11"/>
  <c r="U25" i="11"/>
  <c r="T25" i="11"/>
  <c r="S25" i="11"/>
  <c r="Q25" i="11"/>
  <c r="P25" i="11"/>
  <c r="H25" i="11"/>
  <c r="G25" i="11"/>
  <c r="F25" i="11"/>
  <c r="E25" i="11"/>
  <c r="D25" i="11"/>
  <c r="B25" i="11"/>
  <c r="AZ24" i="11"/>
  <c r="BG24" i="11" s="1"/>
  <c r="AY24" i="11"/>
  <c r="BF24" i="11" s="1"/>
  <c r="AX24" i="11"/>
  <c r="BE24" i="11" s="1"/>
  <c r="AW24" i="11"/>
  <c r="BD24" i="11" s="1"/>
  <c r="AV24" i="11"/>
  <c r="BC24" i="11" s="1"/>
  <c r="AU24" i="11"/>
  <c r="BB24" i="11" s="1"/>
  <c r="AL24" i="11"/>
  <c r="AS24" i="11" s="1"/>
  <c r="AK24" i="11"/>
  <c r="AR24" i="11" s="1"/>
  <c r="AJ24" i="11"/>
  <c r="AQ24" i="11" s="1"/>
  <c r="AI24" i="11"/>
  <c r="AP24" i="11" s="1"/>
  <c r="AH24" i="11"/>
  <c r="AO24" i="11" s="1"/>
  <c r="AG24" i="11"/>
  <c r="AN24" i="11" s="1"/>
  <c r="AE24" i="11"/>
  <c r="AD24" i="11"/>
  <c r="AC24" i="11"/>
  <c r="AB24" i="11"/>
  <c r="AA24" i="11"/>
  <c r="Z24" i="11"/>
  <c r="X24" i="11"/>
  <c r="W24" i="11"/>
  <c r="V24" i="11"/>
  <c r="U24" i="11"/>
  <c r="T24" i="11"/>
  <c r="S24" i="11"/>
  <c r="Q24" i="11"/>
  <c r="P24" i="11"/>
  <c r="H24" i="11"/>
  <c r="G24" i="11"/>
  <c r="F24" i="11"/>
  <c r="E24" i="11"/>
  <c r="D24" i="11"/>
  <c r="B24" i="11"/>
  <c r="AZ23" i="11"/>
  <c r="BG23" i="11" s="1"/>
  <c r="AY23" i="11"/>
  <c r="BF23" i="11" s="1"/>
  <c r="AX23" i="11"/>
  <c r="BE23" i="11" s="1"/>
  <c r="AW23" i="11"/>
  <c r="BD23" i="11" s="1"/>
  <c r="AV23" i="11"/>
  <c r="BC23" i="11" s="1"/>
  <c r="AU23" i="11"/>
  <c r="BB23" i="11" s="1"/>
  <c r="AL23" i="11"/>
  <c r="AS23" i="11" s="1"/>
  <c r="AK23" i="11"/>
  <c r="AR23" i="11" s="1"/>
  <c r="AJ23" i="11"/>
  <c r="AQ23" i="11" s="1"/>
  <c r="AI23" i="11"/>
  <c r="AP23" i="11" s="1"/>
  <c r="AH23" i="11"/>
  <c r="AO23" i="11" s="1"/>
  <c r="AG23" i="11"/>
  <c r="AN23" i="11" s="1"/>
  <c r="AE23" i="11"/>
  <c r="AD23" i="11"/>
  <c r="AC23" i="11"/>
  <c r="AB23" i="11"/>
  <c r="AA23" i="11"/>
  <c r="Z23" i="11"/>
  <c r="X23" i="11"/>
  <c r="W23" i="11"/>
  <c r="V23" i="11"/>
  <c r="U23" i="11"/>
  <c r="T23" i="11"/>
  <c r="S23" i="11"/>
  <c r="Q23" i="11"/>
  <c r="P23" i="11"/>
  <c r="H23" i="11"/>
  <c r="G23" i="11"/>
  <c r="F23" i="11"/>
  <c r="E23" i="11"/>
  <c r="D23" i="11"/>
  <c r="B23" i="11"/>
  <c r="AZ22" i="11"/>
  <c r="BG22" i="11" s="1"/>
  <c r="AY22" i="11"/>
  <c r="BF22" i="11" s="1"/>
  <c r="AX22" i="11"/>
  <c r="BE22" i="11" s="1"/>
  <c r="AW22" i="11"/>
  <c r="BD22" i="11" s="1"/>
  <c r="AV22" i="11"/>
  <c r="BC22" i="11" s="1"/>
  <c r="AU22" i="11"/>
  <c r="BB22" i="11" s="1"/>
  <c r="AL22" i="11"/>
  <c r="AS22" i="11" s="1"/>
  <c r="AK22" i="11"/>
  <c r="AR22" i="11" s="1"/>
  <c r="AJ22" i="11"/>
  <c r="AQ22" i="11" s="1"/>
  <c r="AI22" i="11"/>
  <c r="AP22" i="11" s="1"/>
  <c r="AH22" i="11"/>
  <c r="AO22" i="11" s="1"/>
  <c r="AG22" i="11"/>
  <c r="AN22" i="11" s="1"/>
  <c r="AE22" i="11"/>
  <c r="AD22" i="11"/>
  <c r="AC22" i="11"/>
  <c r="AB22" i="11"/>
  <c r="AA22" i="11"/>
  <c r="Z22" i="11"/>
  <c r="X22" i="11"/>
  <c r="W22" i="11"/>
  <c r="V22" i="11"/>
  <c r="U22" i="11"/>
  <c r="T22" i="11"/>
  <c r="S22" i="11"/>
  <c r="Q22" i="11"/>
  <c r="P22" i="11"/>
  <c r="H22" i="11"/>
  <c r="G22" i="11"/>
  <c r="F22" i="11"/>
  <c r="E22" i="11"/>
  <c r="D22" i="11"/>
  <c r="B22" i="11"/>
  <c r="AZ21" i="11"/>
  <c r="BG21" i="11" s="1"/>
  <c r="AY21" i="11"/>
  <c r="BF21" i="11" s="1"/>
  <c r="AX21" i="11"/>
  <c r="BE21" i="11" s="1"/>
  <c r="AW21" i="11"/>
  <c r="BD21" i="11" s="1"/>
  <c r="AV21" i="11"/>
  <c r="BC21" i="11" s="1"/>
  <c r="AU21" i="11"/>
  <c r="BB21" i="11" s="1"/>
  <c r="AL21" i="11"/>
  <c r="AS21" i="11" s="1"/>
  <c r="AK21" i="11"/>
  <c r="AR21" i="11" s="1"/>
  <c r="AJ21" i="11"/>
  <c r="AQ21" i="11" s="1"/>
  <c r="AI21" i="11"/>
  <c r="AP21" i="11" s="1"/>
  <c r="AH21" i="11"/>
  <c r="AO21" i="11" s="1"/>
  <c r="AG21" i="11"/>
  <c r="AN21" i="11" s="1"/>
  <c r="AE21" i="11"/>
  <c r="AD21" i="11"/>
  <c r="AC21" i="11"/>
  <c r="AB21" i="11"/>
  <c r="AA21" i="11"/>
  <c r="Z21" i="11"/>
  <c r="X21" i="11"/>
  <c r="W21" i="11"/>
  <c r="V21" i="11"/>
  <c r="U21" i="11"/>
  <c r="T21" i="11"/>
  <c r="S21" i="11"/>
  <c r="Q21" i="11"/>
  <c r="P21" i="11"/>
  <c r="H21" i="11"/>
  <c r="G21" i="11"/>
  <c r="F21" i="11"/>
  <c r="E21" i="11"/>
  <c r="D21" i="11"/>
  <c r="B21" i="11"/>
  <c r="AZ20" i="11"/>
  <c r="BG20" i="11" s="1"/>
  <c r="AY20" i="11"/>
  <c r="BF20" i="11" s="1"/>
  <c r="AL20" i="11"/>
  <c r="AS20" i="11" s="1"/>
  <c r="AK20" i="11"/>
  <c r="AR20" i="11" s="1"/>
  <c r="AJ20" i="11"/>
  <c r="AQ20" i="11" s="1"/>
  <c r="AI20" i="11"/>
  <c r="AP20" i="11" s="1"/>
  <c r="AH20" i="11"/>
  <c r="AO20" i="11" s="1"/>
  <c r="AG20" i="11"/>
  <c r="AN20" i="11" s="1"/>
  <c r="AE20" i="11"/>
  <c r="AD20" i="11"/>
  <c r="AC20" i="11"/>
  <c r="AB20" i="11"/>
  <c r="AA20" i="11"/>
  <c r="Z20" i="11"/>
  <c r="X20" i="11"/>
  <c r="W20" i="11"/>
  <c r="V20" i="11"/>
  <c r="AX20" i="11" s="1"/>
  <c r="BE20" i="11" s="1"/>
  <c r="U20" i="11"/>
  <c r="AW20" i="11" s="1"/>
  <c r="BD20" i="11" s="1"/>
  <c r="T20" i="11"/>
  <c r="AV20" i="11" s="1"/>
  <c r="BC20" i="11" s="1"/>
  <c r="S20" i="11"/>
  <c r="AU20" i="11" s="1"/>
  <c r="BB20" i="11" s="1"/>
  <c r="Q20" i="11"/>
  <c r="P20" i="11"/>
  <c r="H20" i="11"/>
  <c r="G20" i="11"/>
  <c r="F20" i="11"/>
  <c r="E20" i="11"/>
  <c r="D20" i="11"/>
  <c r="B20" i="11"/>
  <c r="AZ19" i="11"/>
  <c r="BG19" i="11" s="1"/>
  <c r="AY19" i="11"/>
  <c r="BF19" i="11" s="1"/>
  <c r="AL19" i="11"/>
  <c r="AS19" i="11" s="1"/>
  <c r="AK19" i="11"/>
  <c r="AR19" i="11" s="1"/>
  <c r="AJ19" i="11"/>
  <c r="AQ19" i="11" s="1"/>
  <c r="AI19" i="11"/>
  <c r="AP19" i="11" s="1"/>
  <c r="AH19" i="11"/>
  <c r="AO19" i="11" s="1"/>
  <c r="AG19" i="11"/>
  <c r="AN19" i="11" s="1"/>
  <c r="AE19" i="11"/>
  <c r="AD19" i="11"/>
  <c r="AC19" i="11"/>
  <c r="AB19" i="11"/>
  <c r="AA19" i="11"/>
  <c r="Z19" i="11"/>
  <c r="X19" i="11"/>
  <c r="W19" i="11"/>
  <c r="V19" i="11"/>
  <c r="AX19" i="11" s="1"/>
  <c r="BE19" i="11" s="1"/>
  <c r="U19" i="11"/>
  <c r="AW19" i="11" s="1"/>
  <c r="BD19" i="11" s="1"/>
  <c r="T19" i="11"/>
  <c r="AV19" i="11" s="1"/>
  <c r="BC19" i="11" s="1"/>
  <c r="S19" i="11"/>
  <c r="AU19" i="11" s="1"/>
  <c r="BB19" i="11" s="1"/>
  <c r="Q19" i="11"/>
  <c r="P19" i="11"/>
  <c r="H19" i="11"/>
  <c r="G19" i="11"/>
  <c r="F19" i="11"/>
  <c r="E19" i="11"/>
  <c r="D19" i="11"/>
  <c r="B19" i="11"/>
  <c r="AZ18" i="11"/>
  <c r="BG18" i="11" s="1"/>
  <c r="AY18" i="11"/>
  <c r="BF18" i="11" s="1"/>
  <c r="AL18" i="11"/>
  <c r="AS18" i="11" s="1"/>
  <c r="AK18" i="11"/>
  <c r="AR18" i="11" s="1"/>
  <c r="AJ18" i="11"/>
  <c r="AQ18" i="11" s="1"/>
  <c r="AI18" i="11"/>
  <c r="AP18" i="11" s="1"/>
  <c r="AH18" i="11"/>
  <c r="AO18" i="11" s="1"/>
  <c r="AG18" i="11"/>
  <c r="AN18" i="11" s="1"/>
  <c r="AE18" i="11"/>
  <c r="AD18" i="11"/>
  <c r="AC18" i="11"/>
  <c r="AB18" i="11"/>
  <c r="AA18" i="11"/>
  <c r="Z18" i="11"/>
  <c r="X18" i="11"/>
  <c r="W18" i="11"/>
  <c r="V18" i="11"/>
  <c r="AX18" i="11" s="1"/>
  <c r="BE18" i="11" s="1"/>
  <c r="U18" i="11"/>
  <c r="AW18" i="11" s="1"/>
  <c r="BD18" i="11" s="1"/>
  <c r="T18" i="11"/>
  <c r="AV18" i="11" s="1"/>
  <c r="BC18" i="11" s="1"/>
  <c r="S18" i="11"/>
  <c r="AU18" i="11" s="1"/>
  <c r="BB18" i="11" s="1"/>
  <c r="Q18" i="11"/>
  <c r="P18" i="11"/>
  <c r="H18" i="11"/>
  <c r="G18" i="11"/>
  <c r="F18" i="11"/>
  <c r="E18" i="11"/>
  <c r="D18" i="11"/>
  <c r="B18" i="11"/>
  <c r="AZ17" i="11"/>
  <c r="BG17" i="11" s="1"/>
  <c r="AY17" i="11"/>
  <c r="BF17" i="11" s="1"/>
  <c r="AL17" i="11"/>
  <c r="AS17" i="11" s="1"/>
  <c r="AK17" i="11"/>
  <c r="AR17" i="11" s="1"/>
  <c r="AJ17" i="11"/>
  <c r="AQ17" i="11" s="1"/>
  <c r="AI17" i="11"/>
  <c r="AP17" i="11" s="1"/>
  <c r="AH17" i="11"/>
  <c r="AO17" i="11" s="1"/>
  <c r="AG17" i="11"/>
  <c r="AN17" i="11" s="1"/>
  <c r="AE17" i="11"/>
  <c r="AD17" i="11"/>
  <c r="AC17" i="11"/>
  <c r="AB17" i="11"/>
  <c r="AA17" i="11"/>
  <c r="Z17" i="11"/>
  <c r="X17" i="11"/>
  <c r="W17" i="11"/>
  <c r="V17" i="11"/>
  <c r="AX17" i="11" s="1"/>
  <c r="BE17" i="11" s="1"/>
  <c r="U17" i="11"/>
  <c r="AW17" i="11" s="1"/>
  <c r="BD17" i="11" s="1"/>
  <c r="T17" i="11"/>
  <c r="AV17" i="11" s="1"/>
  <c r="BC17" i="11" s="1"/>
  <c r="S17" i="11"/>
  <c r="AU17" i="11" s="1"/>
  <c r="BB17" i="11" s="1"/>
  <c r="Q17" i="11"/>
  <c r="P17" i="11"/>
  <c r="H17" i="11"/>
  <c r="G17" i="11"/>
  <c r="F17" i="11"/>
  <c r="E17" i="11"/>
  <c r="D17" i="11"/>
  <c r="B17" i="11"/>
  <c r="AZ16" i="11"/>
  <c r="BG16" i="11" s="1"/>
  <c r="AY16" i="11"/>
  <c r="BF16" i="11" s="1"/>
  <c r="AL16" i="11"/>
  <c r="AS16" i="11" s="1"/>
  <c r="AK16" i="11"/>
  <c r="AR16" i="11" s="1"/>
  <c r="AJ16" i="11"/>
  <c r="AQ16" i="11" s="1"/>
  <c r="AI16" i="11"/>
  <c r="AP16" i="11" s="1"/>
  <c r="AH16" i="11"/>
  <c r="AO16" i="11" s="1"/>
  <c r="AG16" i="11"/>
  <c r="AN16" i="11" s="1"/>
  <c r="AE16" i="11"/>
  <c r="AD16" i="11"/>
  <c r="AC16" i="11"/>
  <c r="AB16" i="11"/>
  <c r="AA16" i="11"/>
  <c r="Z16" i="11"/>
  <c r="X16" i="11"/>
  <c r="W16" i="11"/>
  <c r="V16" i="11"/>
  <c r="AX16" i="11" s="1"/>
  <c r="BE16" i="11" s="1"/>
  <c r="U16" i="11"/>
  <c r="AW16" i="11" s="1"/>
  <c r="BD16" i="11" s="1"/>
  <c r="T16" i="11"/>
  <c r="AV16" i="11" s="1"/>
  <c r="BC16" i="11" s="1"/>
  <c r="S16" i="11"/>
  <c r="AU16" i="11" s="1"/>
  <c r="BB16" i="11" s="1"/>
  <c r="Q16" i="11"/>
  <c r="P16" i="11"/>
  <c r="H16" i="11"/>
  <c r="G16" i="11"/>
  <c r="F16" i="11"/>
  <c r="E16" i="11"/>
  <c r="D16" i="11"/>
  <c r="B16" i="11"/>
  <c r="X15" i="11"/>
  <c r="AE15" i="11" s="1"/>
  <c r="W15" i="11"/>
  <c r="AD15" i="11" s="1"/>
  <c r="V15" i="11"/>
  <c r="AC15" i="11" s="1"/>
  <c r="U15" i="11"/>
  <c r="T15" i="11"/>
  <c r="S15" i="11"/>
  <c r="X12" i="11"/>
  <c r="W12" i="11"/>
  <c r="V12" i="11"/>
  <c r="AC12" i="11" s="1"/>
  <c r="U12" i="11"/>
  <c r="AB12" i="11" s="1"/>
  <c r="T12" i="11"/>
  <c r="AA12" i="11" s="1"/>
  <c r="S12" i="11"/>
  <c r="Z12" i="11" s="1"/>
  <c r="X14" i="11"/>
  <c r="W14" i="11"/>
  <c r="V14" i="11"/>
  <c r="U14" i="11"/>
  <c r="AB14" i="11" s="1"/>
  <c r="T14" i="11"/>
  <c r="S14" i="11"/>
  <c r="X7" i="11"/>
  <c r="W7" i="11"/>
  <c r="V7" i="11"/>
  <c r="AC7" i="11" s="1"/>
  <c r="U7" i="11"/>
  <c r="AB7" i="11" s="1"/>
  <c r="T7" i="11"/>
  <c r="AA7" i="11" s="1"/>
  <c r="S7" i="11"/>
  <c r="Z7" i="11" s="1"/>
  <c r="X13" i="11"/>
  <c r="W13" i="11"/>
  <c r="AD13" i="11" s="1"/>
  <c r="V13" i="11"/>
  <c r="AC13" i="11" s="1"/>
  <c r="U13" i="11"/>
  <c r="AB13" i="11" s="1"/>
  <c r="T13" i="11"/>
  <c r="S13" i="11"/>
  <c r="X9" i="11"/>
  <c r="W9" i="11"/>
  <c r="V9" i="11"/>
  <c r="AC9" i="11" s="1"/>
  <c r="U9" i="11"/>
  <c r="AB9" i="11" s="1"/>
  <c r="T9" i="11"/>
  <c r="S9" i="11"/>
  <c r="Z9" i="11" s="1"/>
  <c r="X8" i="11"/>
  <c r="W8" i="11"/>
  <c r="V8" i="11"/>
  <c r="AC8" i="11" s="1"/>
  <c r="U8" i="11"/>
  <c r="AB8" i="11" s="1"/>
  <c r="T8" i="11"/>
  <c r="S8" i="11"/>
  <c r="X10" i="11"/>
  <c r="W10" i="11"/>
  <c r="V10" i="11"/>
  <c r="AC10" i="11" s="1"/>
  <c r="U10" i="11"/>
  <c r="AB10" i="11" s="1"/>
  <c r="T10" i="11"/>
  <c r="S10" i="11"/>
  <c r="X11" i="11"/>
  <c r="W11" i="11"/>
  <c r="AD11" i="11" s="1"/>
  <c r="V11" i="11"/>
  <c r="AC11" i="11" s="1"/>
  <c r="U11" i="11"/>
  <c r="AB11" i="11" s="1"/>
  <c r="T11" i="11"/>
  <c r="S11" i="11"/>
  <c r="D3" i="11"/>
  <c r="N2" i="11"/>
  <c r="M2" i="11"/>
  <c r="L2" i="11"/>
  <c r="K2" i="11"/>
  <c r="J2" i="11"/>
  <c r="I2" i="11"/>
  <c r="D2" i="11"/>
  <c r="I1" i="11"/>
  <c r="C47" i="2"/>
  <c r="AZ56" i="10"/>
  <c r="BG56" i="10" s="1"/>
  <c r="AY56" i="10"/>
  <c r="BF56" i="10" s="1"/>
  <c r="AX56" i="10"/>
  <c r="BE56" i="10" s="1"/>
  <c r="AW56" i="10"/>
  <c r="BD56" i="10" s="1"/>
  <c r="AV56" i="10"/>
  <c r="BC56" i="10" s="1"/>
  <c r="AU56" i="10"/>
  <c r="BB56" i="10" s="1"/>
  <c r="AL56" i="10"/>
  <c r="AS56" i="10" s="1"/>
  <c r="AK56" i="10"/>
  <c r="AR56" i="10" s="1"/>
  <c r="AJ56" i="10"/>
  <c r="AQ56" i="10" s="1"/>
  <c r="AI56" i="10"/>
  <c r="AP56" i="10" s="1"/>
  <c r="AH56" i="10"/>
  <c r="AO56" i="10" s="1"/>
  <c r="AG56" i="10"/>
  <c r="AN56" i="10" s="1"/>
  <c r="AE56" i="10"/>
  <c r="AD56" i="10"/>
  <c r="AC56" i="10"/>
  <c r="AB56" i="10"/>
  <c r="AA56" i="10"/>
  <c r="Z56" i="10"/>
  <c r="X56" i="10"/>
  <c r="W56" i="10"/>
  <c r="V56" i="10"/>
  <c r="U56" i="10"/>
  <c r="T56" i="10"/>
  <c r="S56" i="10"/>
  <c r="Q56" i="10"/>
  <c r="P56" i="10"/>
  <c r="H56" i="10"/>
  <c r="G56" i="10"/>
  <c r="F56" i="10"/>
  <c r="E56" i="10"/>
  <c r="D56" i="10"/>
  <c r="B56" i="10"/>
  <c r="AZ55" i="10"/>
  <c r="BG55" i="10" s="1"/>
  <c r="AY55" i="10"/>
  <c r="BF55" i="10" s="1"/>
  <c r="AX55" i="10"/>
  <c r="BE55" i="10" s="1"/>
  <c r="AW55" i="10"/>
  <c r="BD55" i="10" s="1"/>
  <c r="AV55" i="10"/>
  <c r="BC55" i="10" s="1"/>
  <c r="AU55" i="10"/>
  <c r="BB55" i="10" s="1"/>
  <c r="AL55" i="10"/>
  <c r="AS55" i="10" s="1"/>
  <c r="AK55" i="10"/>
  <c r="AR55" i="10" s="1"/>
  <c r="AJ55" i="10"/>
  <c r="AQ55" i="10" s="1"/>
  <c r="AI55" i="10"/>
  <c r="AP55" i="10" s="1"/>
  <c r="AH55" i="10"/>
  <c r="AO55" i="10" s="1"/>
  <c r="AG55" i="10"/>
  <c r="AN55" i="10" s="1"/>
  <c r="AE55" i="10"/>
  <c r="AD55" i="10"/>
  <c r="AC55" i="10"/>
  <c r="AB55" i="10"/>
  <c r="AA55" i="10"/>
  <c r="Z55" i="10"/>
  <c r="X55" i="10"/>
  <c r="W55" i="10"/>
  <c r="V55" i="10"/>
  <c r="U55" i="10"/>
  <c r="T55" i="10"/>
  <c r="S55" i="10"/>
  <c r="Q55" i="10"/>
  <c r="P55" i="10"/>
  <c r="H55" i="10"/>
  <c r="G55" i="10"/>
  <c r="F55" i="10"/>
  <c r="E55" i="10"/>
  <c r="D55" i="10"/>
  <c r="B55" i="10"/>
  <c r="AZ54" i="10"/>
  <c r="BG54" i="10" s="1"/>
  <c r="AY54" i="10"/>
  <c r="BF54" i="10" s="1"/>
  <c r="AX54" i="10"/>
  <c r="BE54" i="10" s="1"/>
  <c r="AW54" i="10"/>
  <c r="BD54" i="10" s="1"/>
  <c r="AV54" i="10"/>
  <c r="BC54" i="10" s="1"/>
  <c r="AU54" i="10"/>
  <c r="BB54" i="10" s="1"/>
  <c r="AL54" i="10"/>
  <c r="AS54" i="10" s="1"/>
  <c r="AK54" i="10"/>
  <c r="AR54" i="10" s="1"/>
  <c r="AJ54" i="10"/>
  <c r="AQ54" i="10" s="1"/>
  <c r="AI54" i="10"/>
  <c r="AP54" i="10" s="1"/>
  <c r="AH54" i="10"/>
  <c r="AO54" i="10" s="1"/>
  <c r="AG54" i="10"/>
  <c r="AN54" i="10" s="1"/>
  <c r="AE54" i="10"/>
  <c r="AD54" i="10"/>
  <c r="AC54" i="10"/>
  <c r="AB54" i="10"/>
  <c r="AA54" i="10"/>
  <c r="Z54" i="10"/>
  <c r="X54" i="10"/>
  <c r="W54" i="10"/>
  <c r="V54" i="10"/>
  <c r="U54" i="10"/>
  <c r="T54" i="10"/>
  <c r="S54" i="10"/>
  <c r="Q54" i="10"/>
  <c r="P54" i="10"/>
  <c r="H54" i="10"/>
  <c r="G54" i="10"/>
  <c r="F54" i="10"/>
  <c r="E54" i="10"/>
  <c r="D54" i="10"/>
  <c r="B54" i="10"/>
  <c r="AZ53" i="10"/>
  <c r="BG53" i="10" s="1"/>
  <c r="AY53" i="10"/>
  <c r="BF53" i="10" s="1"/>
  <c r="AX53" i="10"/>
  <c r="BE53" i="10" s="1"/>
  <c r="AW53" i="10"/>
  <c r="BD53" i="10" s="1"/>
  <c r="AV53" i="10"/>
  <c r="BC53" i="10" s="1"/>
  <c r="AU53" i="10"/>
  <c r="BB53" i="10" s="1"/>
  <c r="AL53" i="10"/>
  <c r="AS53" i="10" s="1"/>
  <c r="AK53" i="10"/>
  <c r="AR53" i="10" s="1"/>
  <c r="AJ53" i="10"/>
  <c r="AQ53" i="10" s="1"/>
  <c r="AI53" i="10"/>
  <c r="AP53" i="10" s="1"/>
  <c r="AH53" i="10"/>
  <c r="AO53" i="10" s="1"/>
  <c r="AG53" i="10"/>
  <c r="AN53" i="10" s="1"/>
  <c r="AE53" i="10"/>
  <c r="AD53" i="10"/>
  <c r="AC53" i="10"/>
  <c r="AB53" i="10"/>
  <c r="AA53" i="10"/>
  <c r="Z53" i="10"/>
  <c r="X53" i="10"/>
  <c r="W53" i="10"/>
  <c r="V53" i="10"/>
  <c r="U53" i="10"/>
  <c r="T53" i="10"/>
  <c r="S53" i="10"/>
  <c r="Q53" i="10"/>
  <c r="P53" i="10"/>
  <c r="H53" i="10"/>
  <c r="G53" i="10"/>
  <c r="F53" i="10"/>
  <c r="E53" i="10"/>
  <c r="D53" i="10"/>
  <c r="B53" i="10"/>
  <c r="AZ52" i="10"/>
  <c r="BG52" i="10" s="1"/>
  <c r="AY52" i="10"/>
  <c r="BF52" i="10" s="1"/>
  <c r="AX52" i="10"/>
  <c r="BE52" i="10" s="1"/>
  <c r="AW52" i="10"/>
  <c r="BD52" i="10" s="1"/>
  <c r="AV52" i="10"/>
  <c r="BC52" i="10" s="1"/>
  <c r="AU52" i="10"/>
  <c r="BB52" i="10" s="1"/>
  <c r="AL52" i="10"/>
  <c r="AS52" i="10" s="1"/>
  <c r="AK52" i="10"/>
  <c r="AR52" i="10" s="1"/>
  <c r="AJ52" i="10"/>
  <c r="AQ52" i="10" s="1"/>
  <c r="AI52" i="10"/>
  <c r="AP52" i="10" s="1"/>
  <c r="AH52" i="10"/>
  <c r="AO52" i="10" s="1"/>
  <c r="AG52" i="10"/>
  <c r="AN52" i="10" s="1"/>
  <c r="AE52" i="10"/>
  <c r="AD52" i="10"/>
  <c r="AC52" i="10"/>
  <c r="AB52" i="10"/>
  <c r="AA52" i="10"/>
  <c r="Z52" i="10"/>
  <c r="X52" i="10"/>
  <c r="W52" i="10"/>
  <c r="V52" i="10"/>
  <c r="U52" i="10"/>
  <c r="T52" i="10"/>
  <c r="S52" i="10"/>
  <c r="Q52" i="10"/>
  <c r="P52" i="10"/>
  <c r="H52" i="10"/>
  <c r="G52" i="10"/>
  <c r="F52" i="10"/>
  <c r="E52" i="10"/>
  <c r="D52" i="10"/>
  <c r="B52" i="10"/>
  <c r="AZ51" i="10"/>
  <c r="BG51" i="10" s="1"/>
  <c r="AY51" i="10"/>
  <c r="BF51" i="10" s="1"/>
  <c r="AX51" i="10"/>
  <c r="BE51" i="10" s="1"/>
  <c r="AW51" i="10"/>
  <c r="BD51" i="10" s="1"/>
  <c r="AV51" i="10"/>
  <c r="BC51" i="10" s="1"/>
  <c r="AU51" i="10"/>
  <c r="BB51" i="10" s="1"/>
  <c r="AL51" i="10"/>
  <c r="AS51" i="10" s="1"/>
  <c r="AK51" i="10"/>
  <c r="AR51" i="10" s="1"/>
  <c r="AJ51" i="10"/>
  <c r="AQ51" i="10" s="1"/>
  <c r="AI51" i="10"/>
  <c r="AP51" i="10" s="1"/>
  <c r="AH51" i="10"/>
  <c r="AO51" i="10" s="1"/>
  <c r="AG51" i="10"/>
  <c r="AN51" i="10" s="1"/>
  <c r="AE51" i="10"/>
  <c r="AD51" i="10"/>
  <c r="AC51" i="10"/>
  <c r="AB51" i="10"/>
  <c r="AA51" i="10"/>
  <c r="Z51" i="10"/>
  <c r="X51" i="10"/>
  <c r="W51" i="10"/>
  <c r="V51" i="10"/>
  <c r="U51" i="10"/>
  <c r="T51" i="10"/>
  <c r="S51" i="10"/>
  <c r="Q51" i="10"/>
  <c r="P51" i="10"/>
  <c r="H51" i="10"/>
  <c r="G51" i="10"/>
  <c r="F51" i="10"/>
  <c r="E51" i="10"/>
  <c r="D51" i="10"/>
  <c r="B51" i="10"/>
  <c r="AZ50" i="10"/>
  <c r="BG50" i="10" s="1"/>
  <c r="AY50" i="10"/>
  <c r="BF50" i="10" s="1"/>
  <c r="AX50" i="10"/>
  <c r="BE50" i="10" s="1"/>
  <c r="AW50" i="10"/>
  <c r="BD50" i="10" s="1"/>
  <c r="AV50" i="10"/>
  <c r="BC50" i="10" s="1"/>
  <c r="AU50" i="10"/>
  <c r="BB50" i="10" s="1"/>
  <c r="AL50" i="10"/>
  <c r="AS50" i="10" s="1"/>
  <c r="AK50" i="10"/>
  <c r="AR50" i="10" s="1"/>
  <c r="AJ50" i="10"/>
  <c r="AQ50" i="10" s="1"/>
  <c r="AI50" i="10"/>
  <c r="AP50" i="10" s="1"/>
  <c r="AH50" i="10"/>
  <c r="AO50" i="10" s="1"/>
  <c r="AG50" i="10"/>
  <c r="AN50" i="10" s="1"/>
  <c r="AE50" i="10"/>
  <c r="AD50" i="10"/>
  <c r="AC50" i="10"/>
  <c r="AB50" i="10"/>
  <c r="AA50" i="10"/>
  <c r="Z50" i="10"/>
  <c r="X50" i="10"/>
  <c r="W50" i="10"/>
  <c r="V50" i="10"/>
  <c r="U50" i="10"/>
  <c r="T50" i="10"/>
  <c r="S50" i="10"/>
  <c r="Q50" i="10"/>
  <c r="P50" i="10"/>
  <c r="H50" i="10"/>
  <c r="G50" i="10"/>
  <c r="F50" i="10"/>
  <c r="E50" i="10"/>
  <c r="D50" i="10"/>
  <c r="B50" i="10"/>
  <c r="AZ49" i="10"/>
  <c r="BG49" i="10" s="1"/>
  <c r="AY49" i="10"/>
  <c r="BF49" i="10" s="1"/>
  <c r="AX49" i="10"/>
  <c r="BE49" i="10" s="1"/>
  <c r="AW49" i="10"/>
  <c r="BD49" i="10" s="1"/>
  <c r="AV49" i="10"/>
  <c r="BC49" i="10" s="1"/>
  <c r="AU49" i="10"/>
  <c r="BB49" i="10" s="1"/>
  <c r="AL49" i="10"/>
  <c r="AS49" i="10" s="1"/>
  <c r="AK49" i="10"/>
  <c r="AR49" i="10" s="1"/>
  <c r="AJ49" i="10"/>
  <c r="AQ49" i="10" s="1"/>
  <c r="AI49" i="10"/>
  <c r="AP49" i="10" s="1"/>
  <c r="AH49" i="10"/>
  <c r="AO49" i="10" s="1"/>
  <c r="AG49" i="10"/>
  <c r="AN49" i="10" s="1"/>
  <c r="AE49" i="10"/>
  <c r="AD49" i="10"/>
  <c r="AC49" i="10"/>
  <c r="AB49" i="10"/>
  <c r="AA49" i="10"/>
  <c r="Z49" i="10"/>
  <c r="X49" i="10"/>
  <c r="W49" i="10"/>
  <c r="V49" i="10"/>
  <c r="U49" i="10"/>
  <c r="T49" i="10"/>
  <c r="S49" i="10"/>
  <c r="Q49" i="10"/>
  <c r="P49" i="10"/>
  <c r="H49" i="10"/>
  <c r="G49" i="10"/>
  <c r="F49" i="10"/>
  <c r="E49" i="10"/>
  <c r="D49" i="10"/>
  <c r="B49" i="10"/>
  <c r="AZ48" i="10"/>
  <c r="BG48" i="10" s="1"/>
  <c r="AY48" i="10"/>
  <c r="BF48" i="10" s="1"/>
  <c r="AX48" i="10"/>
  <c r="BE48" i="10" s="1"/>
  <c r="AW48" i="10"/>
  <c r="BD48" i="10" s="1"/>
  <c r="AV48" i="10"/>
  <c r="BC48" i="10" s="1"/>
  <c r="AU48" i="10"/>
  <c r="BB48" i="10" s="1"/>
  <c r="AL48" i="10"/>
  <c r="AS48" i="10" s="1"/>
  <c r="AK48" i="10"/>
  <c r="AR48" i="10" s="1"/>
  <c r="AJ48" i="10"/>
  <c r="AQ48" i="10" s="1"/>
  <c r="AI48" i="10"/>
  <c r="AP48" i="10" s="1"/>
  <c r="AH48" i="10"/>
  <c r="AO48" i="10" s="1"/>
  <c r="AG48" i="10"/>
  <c r="AN48" i="10" s="1"/>
  <c r="AE48" i="10"/>
  <c r="AD48" i="10"/>
  <c r="AC48" i="10"/>
  <c r="AB48" i="10"/>
  <c r="AA48" i="10"/>
  <c r="Z48" i="10"/>
  <c r="X48" i="10"/>
  <c r="W48" i="10"/>
  <c r="V48" i="10"/>
  <c r="U48" i="10"/>
  <c r="T48" i="10"/>
  <c r="S48" i="10"/>
  <c r="Q48" i="10"/>
  <c r="P48" i="10"/>
  <c r="H48" i="10"/>
  <c r="G48" i="10"/>
  <c r="F48" i="10"/>
  <c r="E48" i="10"/>
  <c r="D48" i="10"/>
  <c r="B48" i="10"/>
  <c r="AZ47" i="10"/>
  <c r="BG47" i="10" s="1"/>
  <c r="AY47" i="10"/>
  <c r="BF47" i="10" s="1"/>
  <c r="AX47" i="10"/>
  <c r="BE47" i="10" s="1"/>
  <c r="AW47" i="10"/>
  <c r="BD47" i="10" s="1"/>
  <c r="AV47" i="10"/>
  <c r="BC47" i="10" s="1"/>
  <c r="AU47" i="10"/>
  <c r="BB47" i="10" s="1"/>
  <c r="AL47" i="10"/>
  <c r="AS47" i="10" s="1"/>
  <c r="AK47" i="10"/>
  <c r="AR47" i="10" s="1"/>
  <c r="AJ47" i="10"/>
  <c r="AQ47" i="10" s="1"/>
  <c r="AI47" i="10"/>
  <c r="AP47" i="10" s="1"/>
  <c r="AH47" i="10"/>
  <c r="AO47" i="10" s="1"/>
  <c r="AG47" i="10"/>
  <c r="AN47" i="10" s="1"/>
  <c r="AE47" i="10"/>
  <c r="AD47" i="10"/>
  <c r="AC47" i="10"/>
  <c r="AB47" i="10"/>
  <c r="AA47" i="10"/>
  <c r="Z47" i="10"/>
  <c r="X47" i="10"/>
  <c r="W47" i="10"/>
  <c r="V47" i="10"/>
  <c r="U47" i="10"/>
  <c r="T47" i="10"/>
  <c r="S47" i="10"/>
  <c r="Q47" i="10"/>
  <c r="P47" i="10"/>
  <c r="H47" i="10"/>
  <c r="G47" i="10"/>
  <c r="F47" i="10"/>
  <c r="E47" i="10"/>
  <c r="D47" i="10"/>
  <c r="B47" i="10"/>
  <c r="AZ46" i="10"/>
  <c r="BG46" i="10" s="1"/>
  <c r="AY46" i="10"/>
  <c r="BF46" i="10" s="1"/>
  <c r="AX46" i="10"/>
  <c r="BE46" i="10" s="1"/>
  <c r="AW46" i="10"/>
  <c r="BD46" i="10" s="1"/>
  <c r="AV46" i="10"/>
  <c r="BC46" i="10" s="1"/>
  <c r="AU46" i="10"/>
  <c r="BB46" i="10" s="1"/>
  <c r="AL46" i="10"/>
  <c r="AS46" i="10" s="1"/>
  <c r="AK46" i="10"/>
  <c r="AR46" i="10" s="1"/>
  <c r="AJ46" i="10"/>
  <c r="AQ46" i="10" s="1"/>
  <c r="AI46" i="10"/>
  <c r="AP46" i="10" s="1"/>
  <c r="AH46" i="10"/>
  <c r="AO46" i="10" s="1"/>
  <c r="AG46" i="10"/>
  <c r="AN46" i="10" s="1"/>
  <c r="AE46" i="10"/>
  <c r="AD46" i="10"/>
  <c r="AC46" i="10"/>
  <c r="AB46" i="10"/>
  <c r="AA46" i="10"/>
  <c r="Z46" i="10"/>
  <c r="X46" i="10"/>
  <c r="W46" i="10"/>
  <c r="V46" i="10"/>
  <c r="U46" i="10"/>
  <c r="T46" i="10"/>
  <c r="S46" i="10"/>
  <c r="Q46" i="10"/>
  <c r="P46" i="10"/>
  <c r="H46" i="10"/>
  <c r="G46" i="10"/>
  <c r="F46" i="10"/>
  <c r="E46" i="10"/>
  <c r="D46" i="10"/>
  <c r="B46" i="10"/>
  <c r="AZ45" i="10"/>
  <c r="BG45" i="10" s="1"/>
  <c r="AY45" i="10"/>
  <c r="BF45" i="10" s="1"/>
  <c r="AX45" i="10"/>
  <c r="BE45" i="10" s="1"/>
  <c r="AW45" i="10"/>
  <c r="BD45" i="10" s="1"/>
  <c r="AV45" i="10"/>
  <c r="BC45" i="10" s="1"/>
  <c r="AU45" i="10"/>
  <c r="BB45" i="10" s="1"/>
  <c r="AL45" i="10"/>
  <c r="AS45" i="10" s="1"/>
  <c r="AK45" i="10"/>
  <c r="AR45" i="10" s="1"/>
  <c r="AJ45" i="10"/>
  <c r="AQ45" i="10" s="1"/>
  <c r="AI45" i="10"/>
  <c r="AP45" i="10" s="1"/>
  <c r="AH45" i="10"/>
  <c r="AO45" i="10" s="1"/>
  <c r="AG45" i="10"/>
  <c r="AN45" i="10" s="1"/>
  <c r="AE45" i="10"/>
  <c r="AD45" i="10"/>
  <c r="AC45" i="10"/>
  <c r="AB45" i="10"/>
  <c r="AA45" i="10"/>
  <c r="Z45" i="10"/>
  <c r="X45" i="10"/>
  <c r="W45" i="10"/>
  <c r="V45" i="10"/>
  <c r="U45" i="10"/>
  <c r="T45" i="10"/>
  <c r="S45" i="10"/>
  <c r="Q45" i="10"/>
  <c r="P45" i="10"/>
  <c r="H45" i="10"/>
  <c r="G45" i="10"/>
  <c r="F45" i="10"/>
  <c r="E45" i="10"/>
  <c r="D45" i="10"/>
  <c r="B45" i="10"/>
  <c r="AZ44" i="10"/>
  <c r="BG44" i="10" s="1"/>
  <c r="AY44" i="10"/>
  <c r="BF44" i="10" s="1"/>
  <c r="AX44" i="10"/>
  <c r="BE44" i="10" s="1"/>
  <c r="AW44" i="10"/>
  <c r="BD44" i="10" s="1"/>
  <c r="AV44" i="10"/>
  <c r="BC44" i="10" s="1"/>
  <c r="AU44" i="10"/>
  <c r="BB44" i="10" s="1"/>
  <c r="AL44" i="10"/>
  <c r="AS44" i="10" s="1"/>
  <c r="AK44" i="10"/>
  <c r="AR44" i="10" s="1"/>
  <c r="AJ44" i="10"/>
  <c r="AQ44" i="10" s="1"/>
  <c r="AI44" i="10"/>
  <c r="AP44" i="10" s="1"/>
  <c r="AH44" i="10"/>
  <c r="AO44" i="10" s="1"/>
  <c r="AG44" i="10"/>
  <c r="AN44" i="10" s="1"/>
  <c r="AE44" i="10"/>
  <c r="AD44" i="10"/>
  <c r="AC44" i="10"/>
  <c r="AB44" i="10"/>
  <c r="AA44" i="10"/>
  <c r="Z44" i="10"/>
  <c r="X44" i="10"/>
  <c r="W44" i="10"/>
  <c r="V44" i="10"/>
  <c r="U44" i="10"/>
  <c r="T44" i="10"/>
  <c r="S44" i="10"/>
  <c r="Q44" i="10"/>
  <c r="P44" i="10"/>
  <c r="H44" i="10"/>
  <c r="G44" i="10"/>
  <c r="F44" i="10"/>
  <c r="E44" i="10"/>
  <c r="D44" i="10"/>
  <c r="B44" i="10"/>
  <c r="AZ43" i="10"/>
  <c r="BG43" i="10" s="1"/>
  <c r="AY43" i="10"/>
  <c r="BF43" i="10" s="1"/>
  <c r="AX43" i="10"/>
  <c r="BE43" i="10" s="1"/>
  <c r="AW43" i="10"/>
  <c r="BD43" i="10" s="1"/>
  <c r="AV43" i="10"/>
  <c r="BC43" i="10" s="1"/>
  <c r="AU43" i="10"/>
  <c r="BB43" i="10" s="1"/>
  <c r="AL43" i="10"/>
  <c r="AS43" i="10" s="1"/>
  <c r="AK43" i="10"/>
  <c r="AR43" i="10" s="1"/>
  <c r="AJ43" i="10"/>
  <c r="AQ43" i="10" s="1"/>
  <c r="AI43" i="10"/>
  <c r="AP43" i="10" s="1"/>
  <c r="AH43" i="10"/>
  <c r="AO43" i="10" s="1"/>
  <c r="AG43" i="10"/>
  <c r="AN43" i="10" s="1"/>
  <c r="AE43" i="10"/>
  <c r="AD43" i="10"/>
  <c r="AC43" i="10"/>
  <c r="AB43" i="10"/>
  <c r="AA43" i="10"/>
  <c r="Z43" i="10"/>
  <c r="X43" i="10"/>
  <c r="W43" i="10"/>
  <c r="V43" i="10"/>
  <c r="U43" i="10"/>
  <c r="T43" i="10"/>
  <c r="S43" i="10"/>
  <c r="Q43" i="10"/>
  <c r="P43" i="10"/>
  <c r="H43" i="10"/>
  <c r="G43" i="10"/>
  <c r="F43" i="10"/>
  <c r="E43" i="10"/>
  <c r="D43" i="10"/>
  <c r="B43" i="10"/>
  <c r="AZ42" i="10"/>
  <c r="BG42" i="10" s="1"/>
  <c r="AY42" i="10"/>
  <c r="BF42" i="10" s="1"/>
  <c r="AX42" i="10"/>
  <c r="BE42" i="10" s="1"/>
  <c r="AW42" i="10"/>
  <c r="BD42" i="10" s="1"/>
  <c r="AV42" i="10"/>
  <c r="BC42" i="10" s="1"/>
  <c r="AU42" i="10"/>
  <c r="BB42" i="10" s="1"/>
  <c r="AL42" i="10"/>
  <c r="AS42" i="10" s="1"/>
  <c r="AK42" i="10"/>
  <c r="AR42" i="10" s="1"/>
  <c r="AJ42" i="10"/>
  <c r="AQ42" i="10" s="1"/>
  <c r="AI42" i="10"/>
  <c r="AP42" i="10" s="1"/>
  <c r="AH42" i="10"/>
  <c r="AO42" i="10" s="1"/>
  <c r="AG42" i="10"/>
  <c r="AN42" i="10" s="1"/>
  <c r="AE42" i="10"/>
  <c r="AD42" i="10"/>
  <c r="AC42" i="10"/>
  <c r="AB42" i="10"/>
  <c r="AA42" i="10"/>
  <c r="Z42" i="10"/>
  <c r="X42" i="10"/>
  <c r="W42" i="10"/>
  <c r="V42" i="10"/>
  <c r="U42" i="10"/>
  <c r="T42" i="10"/>
  <c r="S42" i="10"/>
  <c r="Q42" i="10"/>
  <c r="P42" i="10"/>
  <c r="H42" i="10"/>
  <c r="G42" i="10"/>
  <c r="F42" i="10"/>
  <c r="E42" i="10"/>
  <c r="D42" i="10"/>
  <c r="B42" i="10"/>
  <c r="AZ41" i="10"/>
  <c r="BG41" i="10" s="1"/>
  <c r="AY41" i="10"/>
  <c r="BF41" i="10" s="1"/>
  <c r="AX41" i="10"/>
  <c r="BE41" i="10" s="1"/>
  <c r="AW41" i="10"/>
  <c r="BD41" i="10" s="1"/>
  <c r="AV41" i="10"/>
  <c r="BC41" i="10" s="1"/>
  <c r="AU41" i="10"/>
  <c r="BB41" i="10" s="1"/>
  <c r="AL41" i="10"/>
  <c r="AS41" i="10" s="1"/>
  <c r="AK41" i="10"/>
  <c r="AR41" i="10" s="1"/>
  <c r="AJ41" i="10"/>
  <c r="AQ41" i="10" s="1"/>
  <c r="AI41" i="10"/>
  <c r="AP41" i="10" s="1"/>
  <c r="AH41" i="10"/>
  <c r="AO41" i="10" s="1"/>
  <c r="AG41" i="10"/>
  <c r="AN41" i="10" s="1"/>
  <c r="AE41" i="10"/>
  <c r="AD41" i="10"/>
  <c r="AC41" i="10"/>
  <c r="AB41" i="10"/>
  <c r="AA41" i="10"/>
  <c r="Z41" i="10"/>
  <c r="X41" i="10"/>
  <c r="W41" i="10"/>
  <c r="V41" i="10"/>
  <c r="U41" i="10"/>
  <c r="T41" i="10"/>
  <c r="S41" i="10"/>
  <c r="Q41" i="10"/>
  <c r="P41" i="10"/>
  <c r="H41" i="10"/>
  <c r="G41" i="10"/>
  <c r="F41" i="10"/>
  <c r="E41" i="10"/>
  <c r="D41" i="10"/>
  <c r="B41" i="10"/>
  <c r="AZ40" i="10"/>
  <c r="BG40" i="10" s="1"/>
  <c r="AY40" i="10"/>
  <c r="BF40" i="10" s="1"/>
  <c r="AX40" i="10"/>
  <c r="BE40" i="10" s="1"/>
  <c r="AW40" i="10"/>
  <c r="BD40" i="10" s="1"/>
  <c r="AV40" i="10"/>
  <c r="BC40" i="10" s="1"/>
  <c r="AU40" i="10"/>
  <c r="BB40" i="10" s="1"/>
  <c r="AL40" i="10"/>
  <c r="AS40" i="10" s="1"/>
  <c r="AK40" i="10"/>
  <c r="AR40" i="10" s="1"/>
  <c r="AJ40" i="10"/>
  <c r="AQ40" i="10" s="1"/>
  <c r="AI40" i="10"/>
  <c r="AP40" i="10" s="1"/>
  <c r="AH40" i="10"/>
  <c r="AO40" i="10" s="1"/>
  <c r="AG40" i="10"/>
  <c r="AN40" i="10" s="1"/>
  <c r="AE40" i="10"/>
  <c r="AD40" i="10"/>
  <c r="AC40" i="10"/>
  <c r="AB40" i="10"/>
  <c r="AA40" i="10"/>
  <c r="Z40" i="10"/>
  <c r="X40" i="10"/>
  <c r="W40" i="10"/>
  <c r="V40" i="10"/>
  <c r="U40" i="10"/>
  <c r="T40" i="10"/>
  <c r="S40" i="10"/>
  <c r="Q40" i="10"/>
  <c r="P40" i="10"/>
  <c r="H40" i="10"/>
  <c r="G40" i="10"/>
  <c r="F40" i="10"/>
  <c r="E40" i="10"/>
  <c r="D40" i="10"/>
  <c r="B40" i="10"/>
  <c r="AZ39" i="10"/>
  <c r="BG39" i="10" s="1"/>
  <c r="AY39" i="10"/>
  <c r="BF39" i="10" s="1"/>
  <c r="AX39" i="10"/>
  <c r="BE39" i="10" s="1"/>
  <c r="AW39" i="10"/>
  <c r="BD39" i="10" s="1"/>
  <c r="AV39" i="10"/>
  <c r="BC39" i="10" s="1"/>
  <c r="AU39" i="10"/>
  <c r="BB39" i="10" s="1"/>
  <c r="AL39" i="10"/>
  <c r="AS39" i="10" s="1"/>
  <c r="AK39" i="10"/>
  <c r="AR39" i="10" s="1"/>
  <c r="AJ39" i="10"/>
  <c r="AQ39" i="10" s="1"/>
  <c r="AI39" i="10"/>
  <c r="AP39" i="10" s="1"/>
  <c r="AH39" i="10"/>
  <c r="AO39" i="10" s="1"/>
  <c r="AG39" i="10"/>
  <c r="AN39" i="10" s="1"/>
  <c r="AE39" i="10"/>
  <c r="AD39" i="10"/>
  <c r="AC39" i="10"/>
  <c r="AB39" i="10"/>
  <c r="AA39" i="10"/>
  <c r="Z39" i="10"/>
  <c r="X39" i="10"/>
  <c r="W39" i="10"/>
  <c r="V39" i="10"/>
  <c r="U39" i="10"/>
  <c r="T39" i="10"/>
  <c r="S39" i="10"/>
  <c r="Q39" i="10"/>
  <c r="P39" i="10"/>
  <c r="H39" i="10"/>
  <c r="G39" i="10"/>
  <c r="F39" i="10"/>
  <c r="E39" i="10"/>
  <c r="D39" i="10"/>
  <c r="B39" i="10"/>
  <c r="AZ38" i="10"/>
  <c r="BG38" i="10" s="1"/>
  <c r="AY38" i="10"/>
  <c r="BF38" i="10" s="1"/>
  <c r="AX38" i="10"/>
  <c r="BE38" i="10" s="1"/>
  <c r="AW38" i="10"/>
  <c r="BD38" i="10" s="1"/>
  <c r="AV38" i="10"/>
  <c r="BC38" i="10" s="1"/>
  <c r="AU38" i="10"/>
  <c r="BB38" i="10" s="1"/>
  <c r="AL38" i="10"/>
  <c r="AS38" i="10" s="1"/>
  <c r="AK38" i="10"/>
  <c r="AR38" i="10" s="1"/>
  <c r="AJ38" i="10"/>
  <c r="AQ38" i="10" s="1"/>
  <c r="AI38" i="10"/>
  <c r="AP38" i="10" s="1"/>
  <c r="AH38" i="10"/>
  <c r="AO38" i="10" s="1"/>
  <c r="AG38" i="10"/>
  <c r="AN38" i="10" s="1"/>
  <c r="AE38" i="10"/>
  <c r="AD38" i="10"/>
  <c r="AC38" i="10"/>
  <c r="AB38" i="10"/>
  <c r="AA38" i="10"/>
  <c r="Z38" i="10"/>
  <c r="X38" i="10"/>
  <c r="W38" i="10"/>
  <c r="V38" i="10"/>
  <c r="U38" i="10"/>
  <c r="T38" i="10"/>
  <c r="S38" i="10"/>
  <c r="Q38" i="10"/>
  <c r="P38" i="10"/>
  <c r="H38" i="10"/>
  <c r="G38" i="10"/>
  <c r="F38" i="10"/>
  <c r="E38" i="10"/>
  <c r="D38" i="10"/>
  <c r="B38" i="10"/>
  <c r="AZ37" i="10"/>
  <c r="BG37" i="10" s="1"/>
  <c r="AY37" i="10"/>
  <c r="BF37" i="10" s="1"/>
  <c r="AX37" i="10"/>
  <c r="BE37" i="10" s="1"/>
  <c r="AW37" i="10"/>
  <c r="BD37" i="10" s="1"/>
  <c r="AV37" i="10"/>
  <c r="BC37" i="10" s="1"/>
  <c r="AU37" i="10"/>
  <c r="BB37" i="10" s="1"/>
  <c r="AL37" i="10"/>
  <c r="AS37" i="10" s="1"/>
  <c r="AK37" i="10"/>
  <c r="AR37" i="10" s="1"/>
  <c r="AJ37" i="10"/>
  <c r="AQ37" i="10" s="1"/>
  <c r="AI37" i="10"/>
  <c r="AP37" i="10" s="1"/>
  <c r="AH37" i="10"/>
  <c r="AO37" i="10" s="1"/>
  <c r="AG37" i="10"/>
  <c r="AN37" i="10" s="1"/>
  <c r="AE37" i="10"/>
  <c r="AD37" i="10"/>
  <c r="AC37" i="10"/>
  <c r="AB37" i="10"/>
  <c r="AA37" i="10"/>
  <c r="Z37" i="10"/>
  <c r="X37" i="10"/>
  <c r="W37" i="10"/>
  <c r="V37" i="10"/>
  <c r="U37" i="10"/>
  <c r="T37" i="10"/>
  <c r="S37" i="10"/>
  <c r="Q37" i="10"/>
  <c r="P37" i="10"/>
  <c r="H37" i="10"/>
  <c r="G37" i="10"/>
  <c r="F37" i="10"/>
  <c r="E37" i="10"/>
  <c r="D37" i="10"/>
  <c r="B37" i="10"/>
  <c r="AZ36" i="10"/>
  <c r="BG36" i="10" s="1"/>
  <c r="AY36" i="10"/>
  <c r="BF36" i="10" s="1"/>
  <c r="AX36" i="10"/>
  <c r="BE36" i="10" s="1"/>
  <c r="AW36" i="10"/>
  <c r="BD36" i="10" s="1"/>
  <c r="AV36" i="10"/>
  <c r="BC36" i="10" s="1"/>
  <c r="AU36" i="10"/>
  <c r="BB36" i="10" s="1"/>
  <c r="AL36" i="10"/>
  <c r="AS36" i="10" s="1"/>
  <c r="AK36" i="10"/>
  <c r="AR36" i="10" s="1"/>
  <c r="AJ36" i="10"/>
  <c r="AQ36" i="10" s="1"/>
  <c r="AI36" i="10"/>
  <c r="AP36" i="10" s="1"/>
  <c r="AH36" i="10"/>
  <c r="AO36" i="10" s="1"/>
  <c r="AG36" i="10"/>
  <c r="AN36" i="10" s="1"/>
  <c r="AE36" i="10"/>
  <c r="AD36" i="10"/>
  <c r="AC36" i="10"/>
  <c r="AB36" i="10"/>
  <c r="AA36" i="10"/>
  <c r="Z36" i="10"/>
  <c r="X36" i="10"/>
  <c r="W36" i="10"/>
  <c r="V36" i="10"/>
  <c r="U36" i="10"/>
  <c r="T36" i="10"/>
  <c r="S36" i="10"/>
  <c r="Q36" i="10"/>
  <c r="P36" i="10"/>
  <c r="H36" i="10"/>
  <c r="G36" i="10"/>
  <c r="F36" i="10"/>
  <c r="E36" i="10"/>
  <c r="D36" i="10"/>
  <c r="B36" i="10"/>
  <c r="AZ35" i="10"/>
  <c r="BG35" i="10" s="1"/>
  <c r="AY35" i="10"/>
  <c r="BF35" i="10" s="1"/>
  <c r="AX35" i="10"/>
  <c r="BE35" i="10" s="1"/>
  <c r="AW35" i="10"/>
  <c r="BD35" i="10" s="1"/>
  <c r="AV35" i="10"/>
  <c r="BC35" i="10" s="1"/>
  <c r="AU35" i="10"/>
  <c r="BB35" i="10" s="1"/>
  <c r="AL35" i="10"/>
  <c r="AS35" i="10" s="1"/>
  <c r="AK35" i="10"/>
  <c r="AR35" i="10" s="1"/>
  <c r="AJ35" i="10"/>
  <c r="AQ35" i="10" s="1"/>
  <c r="AI35" i="10"/>
  <c r="AP35" i="10" s="1"/>
  <c r="AH35" i="10"/>
  <c r="AO35" i="10" s="1"/>
  <c r="AG35" i="10"/>
  <c r="AN35" i="10" s="1"/>
  <c r="AE35" i="10"/>
  <c r="AD35" i="10"/>
  <c r="AC35" i="10"/>
  <c r="AB35" i="10"/>
  <c r="AA35" i="10"/>
  <c r="Z35" i="10"/>
  <c r="X35" i="10"/>
  <c r="W35" i="10"/>
  <c r="V35" i="10"/>
  <c r="U35" i="10"/>
  <c r="T35" i="10"/>
  <c r="S35" i="10"/>
  <c r="Q35" i="10"/>
  <c r="P35" i="10"/>
  <c r="H35" i="10"/>
  <c r="G35" i="10"/>
  <c r="F35" i="10"/>
  <c r="E35" i="10"/>
  <c r="D35" i="10"/>
  <c r="B35" i="10"/>
  <c r="AZ34" i="10"/>
  <c r="BG34" i="10" s="1"/>
  <c r="AY34" i="10"/>
  <c r="BF34" i="10" s="1"/>
  <c r="AX34" i="10"/>
  <c r="BE34" i="10" s="1"/>
  <c r="AW34" i="10"/>
  <c r="BD34" i="10" s="1"/>
  <c r="AV34" i="10"/>
  <c r="BC34" i="10" s="1"/>
  <c r="AU34" i="10"/>
  <c r="BB34" i="10" s="1"/>
  <c r="AL34" i="10"/>
  <c r="AS34" i="10" s="1"/>
  <c r="AK34" i="10"/>
  <c r="AR34" i="10" s="1"/>
  <c r="AJ34" i="10"/>
  <c r="AQ34" i="10" s="1"/>
  <c r="AI34" i="10"/>
  <c r="AP34" i="10" s="1"/>
  <c r="AH34" i="10"/>
  <c r="AO34" i="10" s="1"/>
  <c r="AG34" i="10"/>
  <c r="AN34" i="10" s="1"/>
  <c r="AE34" i="10"/>
  <c r="AD34" i="10"/>
  <c r="AC34" i="10"/>
  <c r="AB34" i="10"/>
  <c r="AA34" i="10"/>
  <c r="Z34" i="10"/>
  <c r="X34" i="10"/>
  <c r="W34" i="10"/>
  <c r="V34" i="10"/>
  <c r="U34" i="10"/>
  <c r="T34" i="10"/>
  <c r="S34" i="10"/>
  <c r="Q34" i="10"/>
  <c r="P34" i="10"/>
  <c r="H34" i="10"/>
  <c r="G34" i="10"/>
  <c r="F34" i="10"/>
  <c r="E34" i="10"/>
  <c r="D34" i="10"/>
  <c r="B34" i="10"/>
  <c r="AZ33" i="10"/>
  <c r="BG33" i="10" s="1"/>
  <c r="AY33" i="10"/>
  <c r="BF33" i="10" s="1"/>
  <c r="AX33" i="10"/>
  <c r="BE33" i="10" s="1"/>
  <c r="AW33" i="10"/>
  <c r="BD33" i="10" s="1"/>
  <c r="AV33" i="10"/>
  <c r="BC33" i="10" s="1"/>
  <c r="AU33" i="10"/>
  <c r="BB33" i="10" s="1"/>
  <c r="AL33" i="10"/>
  <c r="AS33" i="10" s="1"/>
  <c r="AK33" i="10"/>
  <c r="AR33" i="10" s="1"/>
  <c r="AJ33" i="10"/>
  <c r="AQ33" i="10" s="1"/>
  <c r="AI33" i="10"/>
  <c r="AP33" i="10" s="1"/>
  <c r="AH33" i="10"/>
  <c r="AO33" i="10" s="1"/>
  <c r="AG33" i="10"/>
  <c r="AN33" i="10" s="1"/>
  <c r="AE33" i="10"/>
  <c r="AD33" i="10"/>
  <c r="AC33" i="10"/>
  <c r="AB33" i="10"/>
  <c r="AA33" i="10"/>
  <c r="Z33" i="10"/>
  <c r="X33" i="10"/>
  <c r="W33" i="10"/>
  <c r="V33" i="10"/>
  <c r="U33" i="10"/>
  <c r="T33" i="10"/>
  <c r="S33" i="10"/>
  <c r="Q33" i="10"/>
  <c r="P33" i="10"/>
  <c r="H33" i="10"/>
  <c r="G33" i="10"/>
  <c r="F33" i="10"/>
  <c r="E33" i="10"/>
  <c r="D33" i="10"/>
  <c r="B33" i="10"/>
  <c r="AZ32" i="10"/>
  <c r="BG32" i="10" s="1"/>
  <c r="AY32" i="10"/>
  <c r="BF32" i="10" s="1"/>
  <c r="AX32" i="10"/>
  <c r="BE32" i="10" s="1"/>
  <c r="AW32" i="10"/>
  <c r="BD32" i="10" s="1"/>
  <c r="AV32" i="10"/>
  <c r="BC32" i="10" s="1"/>
  <c r="AU32" i="10"/>
  <c r="BB32" i="10" s="1"/>
  <c r="AL32" i="10"/>
  <c r="AS32" i="10" s="1"/>
  <c r="AK32" i="10"/>
  <c r="AR32" i="10" s="1"/>
  <c r="AJ32" i="10"/>
  <c r="AQ32" i="10" s="1"/>
  <c r="AI32" i="10"/>
  <c r="AP32" i="10" s="1"/>
  <c r="AH32" i="10"/>
  <c r="AO32" i="10" s="1"/>
  <c r="AG32" i="10"/>
  <c r="AN32" i="10" s="1"/>
  <c r="AE32" i="10"/>
  <c r="AD32" i="10"/>
  <c r="AC32" i="10"/>
  <c r="AB32" i="10"/>
  <c r="AA32" i="10"/>
  <c r="Z32" i="10"/>
  <c r="X32" i="10"/>
  <c r="W32" i="10"/>
  <c r="V32" i="10"/>
  <c r="U32" i="10"/>
  <c r="T32" i="10"/>
  <c r="S32" i="10"/>
  <c r="Q32" i="10"/>
  <c r="P32" i="10"/>
  <c r="H32" i="10"/>
  <c r="G32" i="10"/>
  <c r="F32" i="10"/>
  <c r="E32" i="10"/>
  <c r="D32" i="10"/>
  <c r="B32" i="10"/>
  <c r="AZ31" i="10"/>
  <c r="BG31" i="10" s="1"/>
  <c r="AY31" i="10"/>
  <c r="BF31" i="10" s="1"/>
  <c r="AX31" i="10"/>
  <c r="BE31" i="10" s="1"/>
  <c r="AW31" i="10"/>
  <c r="BD31" i="10" s="1"/>
  <c r="AV31" i="10"/>
  <c r="BC31" i="10" s="1"/>
  <c r="AU31" i="10"/>
  <c r="BB31" i="10" s="1"/>
  <c r="AL31" i="10"/>
  <c r="AS31" i="10" s="1"/>
  <c r="AK31" i="10"/>
  <c r="AR31" i="10" s="1"/>
  <c r="AJ31" i="10"/>
  <c r="AQ31" i="10" s="1"/>
  <c r="AI31" i="10"/>
  <c r="AP31" i="10" s="1"/>
  <c r="AH31" i="10"/>
  <c r="AO31" i="10" s="1"/>
  <c r="AG31" i="10"/>
  <c r="AN31" i="10" s="1"/>
  <c r="AE31" i="10"/>
  <c r="AD31" i="10"/>
  <c r="AC31" i="10"/>
  <c r="AB31" i="10"/>
  <c r="AA31" i="10"/>
  <c r="Z31" i="10"/>
  <c r="X31" i="10"/>
  <c r="W31" i="10"/>
  <c r="V31" i="10"/>
  <c r="U31" i="10"/>
  <c r="T31" i="10"/>
  <c r="S31" i="10"/>
  <c r="Q31" i="10"/>
  <c r="P31" i="10"/>
  <c r="H31" i="10"/>
  <c r="G31" i="10"/>
  <c r="F31" i="10"/>
  <c r="E31" i="10"/>
  <c r="D31" i="10"/>
  <c r="B31" i="10"/>
  <c r="AZ30" i="10"/>
  <c r="BG30" i="10" s="1"/>
  <c r="AY30" i="10"/>
  <c r="BF30" i="10" s="1"/>
  <c r="AX30" i="10"/>
  <c r="BE30" i="10" s="1"/>
  <c r="AW30" i="10"/>
  <c r="BD30" i="10" s="1"/>
  <c r="AV30" i="10"/>
  <c r="BC30" i="10" s="1"/>
  <c r="AU30" i="10"/>
  <c r="BB30" i="10" s="1"/>
  <c r="AL30" i="10"/>
  <c r="AS30" i="10" s="1"/>
  <c r="AK30" i="10"/>
  <c r="AR30" i="10" s="1"/>
  <c r="AJ30" i="10"/>
  <c r="AQ30" i="10" s="1"/>
  <c r="AI30" i="10"/>
  <c r="AP30" i="10" s="1"/>
  <c r="AH30" i="10"/>
  <c r="AO30" i="10" s="1"/>
  <c r="AG30" i="10"/>
  <c r="AN30" i="10" s="1"/>
  <c r="AE30" i="10"/>
  <c r="AD30" i="10"/>
  <c r="AC30" i="10"/>
  <c r="AB30" i="10"/>
  <c r="AA30" i="10"/>
  <c r="Z30" i="10"/>
  <c r="X30" i="10"/>
  <c r="W30" i="10"/>
  <c r="V30" i="10"/>
  <c r="U30" i="10"/>
  <c r="T30" i="10"/>
  <c r="S30" i="10"/>
  <c r="Q30" i="10"/>
  <c r="P30" i="10"/>
  <c r="H30" i="10"/>
  <c r="G30" i="10"/>
  <c r="F30" i="10"/>
  <c r="E30" i="10"/>
  <c r="D30" i="10"/>
  <c r="B30" i="10"/>
  <c r="AZ29" i="10"/>
  <c r="BG29" i="10" s="1"/>
  <c r="AY29" i="10"/>
  <c r="BF29" i="10" s="1"/>
  <c r="AX29" i="10"/>
  <c r="BE29" i="10" s="1"/>
  <c r="AW29" i="10"/>
  <c r="BD29" i="10" s="1"/>
  <c r="AV29" i="10"/>
  <c r="BC29" i="10" s="1"/>
  <c r="AU29" i="10"/>
  <c r="BB29" i="10" s="1"/>
  <c r="AL29" i="10"/>
  <c r="AS29" i="10" s="1"/>
  <c r="AK29" i="10"/>
  <c r="AR29" i="10" s="1"/>
  <c r="AJ29" i="10"/>
  <c r="AQ29" i="10" s="1"/>
  <c r="AI29" i="10"/>
  <c r="AP29" i="10" s="1"/>
  <c r="AH29" i="10"/>
  <c r="AO29" i="10" s="1"/>
  <c r="AG29" i="10"/>
  <c r="AN29" i="10" s="1"/>
  <c r="AE29" i="10"/>
  <c r="AD29" i="10"/>
  <c r="AC29" i="10"/>
  <c r="AB29" i="10"/>
  <c r="AA29" i="10"/>
  <c r="Z29" i="10"/>
  <c r="X29" i="10"/>
  <c r="W29" i="10"/>
  <c r="V29" i="10"/>
  <c r="U29" i="10"/>
  <c r="T29" i="10"/>
  <c r="S29" i="10"/>
  <c r="Q29" i="10"/>
  <c r="P29" i="10"/>
  <c r="H29" i="10"/>
  <c r="G29" i="10"/>
  <c r="F29" i="10"/>
  <c r="E29" i="10"/>
  <c r="D29" i="10"/>
  <c r="B29" i="10"/>
  <c r="AZ28" i="10"/>
  <c r="BG28" i="10" s="1"/>
  <c r="AY28" i="10"/>
  <c r="BF28" i="10" s="1"/>
  <c r="AX28" i="10"/>
  <c r="BE28" i="10" s="1"/>
  <c r="AW28" i="10"/>
  <c r="BD28" i="10" s="1"/>
  <c r="AV28" i="10"/>
  <c r="BC28" i="10" s="1"/>
  <c r="AU28" i="10"/>
  <c r="BB28" i="10" s="1"/>
  <c r="AL28" i="10"/>
  <c r="AS28" i="10" s="1"/>
  <c r="AK28" i="10"/>
  <c r="AR28" i="10" s="1"/>
  <c r="AJ28" i="10"/>
  <c r="AQ28" i="10" s="1"/>
  <c r="AI28" i="10"/>
  <c r="AP28" i="10" s="1"/>
  <c r="AH28" i="10"/>
  <c r="AO28" i="10" s="1"/>
  <c r="AG28" i="10"/>
  <c r="AN28" i="10" s="1"/>
  <c r="AE28" i="10"/>
  <c r="AD28" i="10"/>
  <c r="AC28" i="10"/>
  <c r="AB28" i="10"/>
  <c r="AA28" i="10"/>
  <c r="Z28" i="10"/>
  <c r="X28" i="10"/>
  <c r="W28" i="10"/>
  <c r="V28" i="10"/>
  <c r="U28" i="10"/>
  <c r="T28" i="10"/>
  <c r="S28" i="10"/>
  <c r="Q28" i="10"/>
  <c r="P28" i="10"/>
  <c r="H28" i="10"/>
  <c r="G28" i="10"/>
  <c r="F28" i="10"/>
  <c r="E28" i="10"/>
  <c r="D28" i="10"/>
  <c r="B28" i="10"/>
  <c r="AZ27" i="10"/>
  <c r="BG27" i="10" s="1"/>
  <c r="AY27" i="10"/>
  <c r="BF27" i="10" s="1"/>
  <c r="AX27" i="10"/>
  <c r="BE27" i="10" s="1"/>
  <c r="AW27" i="10"/>
  <c r="BD27" i="10" s="1"/>
  <c r="AV27" i="10"/>
  <c r="BC27" i="10" s="1"/>
  <c r="AU27" i="10"/>
  <c r="BB27" i="10" s="1"/>
  <c r="AL27" i="10"/>
  <c r="AS27" i="10" s="1"/>
  <c r="AK27" i="10"/>
  <c r="AR27" i="10" s="1"/>
  <c r="AJ27" i="10"/>
  <c r="AQ27" i="10" s="1"/>
  <c r="AI27" i="10"/>
  <c r="AP27" i="10" s="1"/>
  <c r="AH27" i="10"/>
  <c r="AO27" i="10" s="1"/>
  <c r="AG27" i="10"/>
  <c r="AN27" i="10" s="1"/>
  <c r="AE27" i="10"/>
  <c r="AD27" i="10"/>
  <c r="AC27" i="10"/>
  <c r="AB27" i="10"/>
  <c r="AA27" i="10"/>
  <c r="Z27" i="10"/>
  <c r="X27" i="10"/>
  <c r="W27" i="10"/>
  <c r="V27" i="10"/>
  <c r="U27" i="10"/>
  <c r="T27" i="10"/>
  <c r="S27" i="10"/>
  <c r="Q27" i="10"/>
  <c r="P27" i="10"/>
  <c r="H27" i="10"/>
  <c r="G27" i="10"/>
  <c r="F27" i="10"/>
  <c r="E27" i="10"/>
  <c r="D27" i="10"/>
  <c r="B27" i="10"/>
  <c r="AZ26" i="10"/>
  <c r="BG26" i="10" s="1"/>
  <c r="AY26" i="10"/>
  <c r="BF26" i="10" s="1"/>
  <c r="AX26" i="10"/>
  <c r="BE26" i="10" s="1"/>
  <c r="AW26" i="10"/>
  <c r="BD26" i="10" s="1"/>
  <c r="AV26" i="10"/>
  <c r="BC26" i="10" s="1"/>
  <c r="AU26" i="10"/>
  <c r="BB26" i="10" s="1"/>
  <c r="AL26" i="10"/>
  <c r="AS26" i="10" s="1"/>
  <c r="AK26" i="10"/>
  <c r="AR26" i="10" s="1"/>
  <c r="AJ26" i="10"/>
  <c r="AQ26" i="10" s="1"/>
  <c r="AI26" i="10"/>
  <c r="AP26" i="10" s="1"/>
  <c r="AH26" i="10"/>
  <c r="AO26" i="10" s="1"/>
  <c r="AG26" i="10"/>
  <c r="AN26" i="10" s="1"/>
  <c r="AE26" i="10"/>
  <c r="AD26" i="10"/>
  <c r="AC26" i="10"/>
  <c r="AB26" i="10"/>
  <c r="AA26" i="10"/>
  <c r="Z26" i="10"/>
  <c r="X26" i="10"/>
  <c r="W26" i="10"/>
  <c r="V26" i="10"/>
  <c r="U26" i="10"/>
  <c r="T26" i="10"/>
  <c r="S26" i="10"/>
  <c r="Q26" i="10"/>
  <c r="P26" i="10"/>
  <c r="H26" i="10"/>
  <c r="G26" i="10"/>
  <c r="F26" i="10"/>
  <c r="E26" i="10"/>
  <c r="D26" i="10"/>
  <c r="B26" i="10"/>
  <c r="AZ25" i="10"/>
  <c r="BG25" i="10" s="1"/>
  <c r="AY25" i="10"/>
  <c r="BF25" i="10" s="1"/>
  <c r="AX25" i="10"/>
  <c r="BE25" i="10" s="1"/>
  <c r="AW25" i="10"/>
  <c r="BD25" i="10" s="1"/>
  <c r="AV25" i="10"/>
  <c r="BC25" i="10" s="1"/>
  <c r="AU25" i="10"/>
  <c r="BB25" i="10" s="1"/>
  <c r="AL25" i="10"/>
  <c r="AS25" i="10" s="1"/>
  <c r="AK25" i="10"/>
  <c r="AR25" i="10" s="1"/>
  <c r="AJ25" i="10"/>
  <c r="AQ25" i="10" s="1"/>
  <c r="AI25" i="10"/>
  <c r="AP25" i="10" s="1"/>
  <c r="AH25" i="10"/>
  <c r="AO25" i="10" s="1"/>
  <c r="AG25" i="10"/>
  <c r="AN25" i="10" s="1"/>
  <c r="AE25" i="10"/>
  <c r="AD25" i="10"/>
  <c r="AC25" i="10"/>
  <c r="AB25" i="10"/>
  <c r="AA25" i="10"/>
  <c r="Z25" i="10"/>
  <c r="X25" i="10"/>
  <c r="W25" i="10"/>
  <c r="V25" i="10"/>
  <c r="U25" i="10"/>
  <c r="T25" i="10"/>
  <c r="S25" i="10"/>
  <c r="Q25" i="10"/>
  <c r="P25" i="10"/>
  <c r="H25" i="10"/>
  <c r="G25" i="10"/>
  <c r="F25" i="10"/>
  <c r="E25" i="10"/>
  <c r="D25" i="10"/>
  <c r="B25" i="10"/>
  <c r="AZ24" i="10"/>
  <c r="BG24" i="10" s="1"/>
  <c r="AY24" i="10"/>
  <c r="BF24" i="10" s="1"/>
  <c r="AX24" i="10"/>
  <c r="BE24" i="10" s="1"/>
  <c r="AW24" i="10"/>
  <c r="BD24" i="10" s="1"/>
  <c r="AV24" i="10"/>
  <c r="BC24" i="10" s="1"/>
  <c r="AU24" i="10"/>
  <c r="BB24" i="10" s="1"/>
  <c r="AL24" i="10"/>
  <c r="AS24" i="10" s="1"/>
  <c r="AK24" i="10"/>
  <c r="AR24" i="10" s="1"/>
  <c r="AJ24" i="10"/>
  <c r="AQ24" i="10" s="1"/>
  <c r="AI24" i="10"/>
  <c r="AP24" i="10" s="1"/>
  <c r="AH24" i="10"/>
  <c r="AO24" i="10" s="1"/>
  <c r="AG24" i="10"/>
  <c r="AN24" i="10" s="1"/>
  <c r="AE24" i="10"/>
  <c r="AD24" i="10"/>
  <c r="AC24" i="10"/>
  <c r="AB24" i="10"/>
  <c r="AA24" i="10"/>
  <c r="Z24" i="10"/>
  <c r="X24" i="10"/>
  <c r="W24" i="10"/>
  <c r="V24" i="10"/>
  <c r="U24" i="10"/>
  <c r="T24" i="10"/>
  <c r="S24" i="10"/>
  <c r="Q24" i="10"/>
  <c r="P24" i="10"/>
  <c r="H24" i="10"/>
  <c r="G24" i="10"/>
  <c r="F24" i="10"/>
  <c r="E24" i="10"/>
  <c r="D24" i="10"/>
  <c r="B24" i="10"/>
  <c r="AZ23" i="10"/>
  <c r="BG23" i="10" s="1"/>
  <c r="AY23" i="10"/>
  <c r="BF23" i="10" s="1"/>
  <c r="AX23" i="10"/>
  <c r="BE23" i="10" s="1"/>
  <c r="AW23" i="10"/>
  <c r="BD23" i="10" s="1"/>
  <c r="AU23" i="10"/>
  <c r="BB23" i="10" s="1"/>
  <c r="AL23" i="10"/>
  <c r="AS23" i="10" s="1"/>
  <c r="AK23" i="10"/>
  <c r="AR23" i="10" s="1"/>
  <c r="AJ23" i="10"/>
  <c r="AQ23" i="10" s="1"/>
  <c r="AI23" i="10"/>
  <c r="AP23" i="10" s="1"/>
  <c r="AH23" i="10"/>
  <c r="AO23" i="10" s="1"/>
  <c r="AG23" i="10"/>
  <c r="AN23" i="10" s="1"/>
  <c r="AE23" i="10"/>
  <c r="AD23" i="10"/>
  <c r="AC23" i="10"/>
  <c r="AB23" i="10"/>
  <c r="AA23" i="10"/>
  <c r="Z23" i="10"/>
  <c r="X23" i="10"/>
  <c r="W23" i="10"/>
  <c r="V23" i="10"/>
  <c r="U23" i="10"/>
  <c r="T23" i="10"/>
  <c r="AV23" i="10" s="1"/>
  <c r="BC23" i="10" s="1"/>
  <c r="S23" i="10"/>
  <c r="Q23" i="10"/>
  <c r="P23" i="10"/>
  <c r="H23" i="10"/>
  <c r="G23" i="10"/>
  <c r="F23" i="10"/>
  <c r="E23" i="10"/>
  <c r="D23" i="10"/>
  <c r="B23" i="10"/>
  <c r="AZ22" i="10"/>
  <c r="BG22" i="10" s="1"/>
  <c r="AY22" i="10"/>
  <c r="BF22" i="10" s="1"/>
  <c r="AW22" i="10"/>
  <c r="BD22" i="10" s="1"/>
  <c r="AU22" i="10"/>
  <c r="BB22" i="10" s="1"/>
  <c r="AL22" i="10"/>
  <c r="AS22" i="10" s="1"/>
  <c r="AK22" i="10"/>
  <c r="AR22" i="10" s="1"/>
  <c r="AJ22" i="10"/>
  <c r="AQ22" i="10" s="1"/>
  <c r="AI22" i="10"/>
  <c r="AP22" i="10" s="1"/>
  <c r="AH22" i="10"/>
  <c r="AO22" i="10" s="1"/>
  <c r="AG22" i="10"/>
  <c r="AN22" i="10" s="1"/>
  <c r="AE22" i="10"/>
  <c r="AD22" i="10"/>
  <c r="AC22" i="10"/>
  <c r="AB22" i="10"/>
  <c r="AA22" i="10"/>
  <c r="Z22" i="10"/>
  <c r="X22" i="10"/>
  <c r="W22" i="10"/>
  <c r="V22" i="10"/>
  <c r="AX22" i="10" s="1"/>
  <c r="BE22" i="10" s="1"/>
  <c r="U22" i="10"/>
  <c r="T22" i="10"/>
  <c r="AV22" i="10" s="1"/>
  <c r="BC22" i="10" s="1"/>
  <c r="S22" i="10"/>
  <c r="Q22" i="10"/>
  <c r="P22" i="10"/>
  <c r="H22" i="10"/>
  <c r="G22" i="10"/>
  <c r="F22" i="10"/>
  <c r="E22" i="10"/>
  <c r="D22" i="10"/>
  <c r="B22" i="10"/>
  <c r="AZ21" i="10"/>
  <c r="BG21" i="10" s="1"/>
  <c r="AY21" i="10"/>
  <c r="BF21" i="10" s="1"/>
  <c r="AX21" i="10"/>
  <c r="BE21" i="10" s="1"/>
  <c r="AW21" i="10"/>
  <c r="BD21" i="10" s="1"/>
  <c r="AV21" i="10"/>
  <c r="BC21" i="10" s="1"/>
  <c r="AU21" i="10"/>
  <c r="BB21" i="10" s="1"/>
  <c r="AL21" i="10"/>
  <c r="AS21" i="10" s="1"/>
  <c r="AK21" i="10"/>
  <c r="AR21" i="10" s="1"/>
  <c r="AJ21" i="10"/>
  <c r="AQ21" i="10" s="1"/>
  <c r="AI21" i="10"/>
  <c r="AP21" i="10" s="1"/>
  <c r="AH21" i="10"/>
  <c r="AO21" i="10" s="1"/>
  <c r="AG21" i="10"/>
  <c r="AN21" i="10" s="1"/>
  <c r="AE21" i="10"/>
  <c r="AD21" i="10"/>
  <c r="AC21" i="10"/>
  <c r="AB21" i="10"/>
  <c r="AA21" i="10"/>
  <c r="Z21" i="10"/>
  <c r="X21" i="10"/>
  <c r="W21" i="10"/>
  <c r="V21" i="10"/>
  <c r="U21" i="10"/>
  <c r="T21" i="10"/>
  <c r="S21" i="10"/>
  <c r="Q21" i="10"/>
  <c r="P21" i="10"/>
  <c r="H21" i="10"/>
  <c r="G21" i="10"/>
  <c r="F21" i="10"/>
  <c r="E21" i="10"/>
  <c r="D21" i="10"/>
  <c r="B21" i="10"/>
  <c r="AU20" i="10"/>
  <c r="BB20" i="10" s="1"/>
  <c r="AL20" i="10"/>
  <c r="AS20" i="10" s="1"/>
  <c r="AK20" i="10"/>
  <c r="AR20" i="10" s="1"/>
  <c r="AJ20" i="10"/>
  <c r="AQ20" i="10" s="1"/>
  <c r="AI20" i="10"/>
  <c r="AP20" i="10" s="1"/>
  <c r="AH20" i="10"/>
  <c r="AO20" i="10" s="1"/>
  <c r="AG20" i="10"/>
  <c r="AN20" i="10" s="1"/>
  <c r="AE20" i="10"/>
  <c r="AD20" i="10"/>
  <c r="AC20" i="10"/>
  <c r="AB20" i="10"/>
  <c r="AA20" i="10"/>
  <c r="Z20" i="10"/>
  <c r="X20" i="10"/>
  <c r="AZ20" i="10" s="1"/>
  <c r="BG20" i="10" s="1"/>
  <c r="W20" i="10"/>
  <c r="AY20" i="10" s="1"/>
  <c r="BF20" i="10" s="1"/>
  <c r="V20" i="10"/>
  <c r="AX20" i="10" s="1"/>
  <c r="BE20" i="10" s="1"/>
  <c r="U20" i="10"/>
  <c r="AW20" i="10" s="1"/>
  <c r="BD20" i="10" s="1"/>
  <c r="T20" i="10"/>
  <c r="AV20" i="10" s="1"/>
  <c r="BC20" i="10" s="1"/>
  <c r="S20" i="10"/>
  <c r="Q20" i="10"/>
  <c r="P20" i="10"/>
  <c r="H20" i="10"/>
  <c r="G20" i="10"/>
  <c r="F20" i="10"/>
  <c r="E20" i="10"/>
  <c r="D20" i="10"/>
  <c r="B20" i="10"/>
  <c r="X8" i="10"/>
  <c r="AE8" i="10" s="1"/>
  <c r="W8" i="10"/>
  <c r="AD8" i="10" s="1"/>
  <c r="V8" i="10"/>
  <c r="AC8" i="10" s="1"/>
  <c r="U8" i="10"/>
  <c r="AB8" i="10" s="1"/>
  <c r="T8" i="10"/>
  <c r="AA8" i="10" s="1"/>
  <c r="S8" i="10"/>
  <c r="Z8" i="10" s="1"/>
  <c r="X19" i="10"/>
  <c r="AE19" i="10" s="1"/>
  <c r="W19" i="10"/>
  <c r="AD19" i="10" s="1"/>
  <c r="V19" i="10"/>
  <c r="AC19" i="10" s="1"/>
  <c r="U19" i="10"/>
  <c r="AB19" i="10" s="1"/>
  <c r="T19" i="10"/>
  <c r="S19" i="10"/>
  <c r="X16" i="10"/>
  <c r="AE16" i="10" s="1"/>
  <c r="W16" i="10"/>
  <c r="V16" i="10"/>
  <c r="AC16" i="10" s="1"/>
  <c r="U16" i="10"/>
  <c r="AB16" i="10" s="1"/>
  <c r="T16" i="10"/>
  <c r="AA16" i="10" s="1"/>
  <c r="S16" i="10"/>
  <c r="Z16" i="10" s="1"/>
  <c r="X11" i="10"/>
  <c r="AE11" i="10" s="1"/>
  <c r="W11" i="10"/>
  <c r="AD11" i="10" s="1"/>
  <c r="V11" i="10"/>
  <c r="AC11" i="10" s="1"/>
  <c r="U11" i="10"/>
  <c r="AB11" i="10" s="1"/>
  <c r="T11" i="10"/>
  <c r="AA11" i="10" s="1"/>
  <c r="S11" i="10"/>
  <c r="Z11" i="10" s="1"/>
  <c r="X13" i="10"/>
  <c r="AE13" i="10" s="1"/>
  <c r="W13" i="10"/>
  <c r="AD13" i="10" s="1"/>
  <c r="V13" i="10"/>
  <c r="U13" i="10"/>
  <c r="AB13" i="10" s="1"/>
  <c r="T13" i="10"/>
  <c r="AA13" i="10" s="1"/>
  <c r="S13" i="10"/>
  <c r="Z13" i="10" s="1"/>
  <c r="X12" i="10"/>
  <c r="AE12" i="10" s="1"/>
  <c r="W12" i="10"/>
  <c r="AD12" i="10" s="1"/>
  <c r="V12" i="10"/>
  <c r="AC12" i="10" s="1"/>
  <c r="U12" i="10"/>
  <c r="AB12" i="10" s="1"/>
  <c r="T12" i="10"/>
  <c r="AA12" i="10" s="1"/>
  <c r="S12" i="10"/>
  <c r="Z12" i="10" s="1"/>
  <c r="X9" i="10"/>
  <c r="AE9" i="10" s="1"/>
  <c r="W9" i="10"/>
  <c r="V9" i="10"/>
  <c r="U9" i="10"/>
  <c r="T9" i="10"/>
  <c r="AA9" i="10" s="1"/>
  <c r="S9" i="10"/>
  <c r="Z9" i="10" s="1"/>
  <c r="X17" i="10"/>
  <c r="AE17" i="10" s="1"/>
  <c r="W17" i="10"/>
  <c r="AD17" i="10" s="1"/>
  <c r="V17" i="10"/>
  <c r="AC17" i="10" s="1"/>
  <c r="U17" i="10"/>
  <c r="AB17" i="10" s="1"/>
  <c r="T17" i="10"/>
  <c r="AA17" i="10" s="1"/>
  <c r="S17" i="10"/>
  <c r="Z17" i="10" s="1"/>
  <c r="X7" i="10"/>
  <c r="AE7" i="10" s="1"/>
  <c r="W7" i="10"/>
  <c r="V7" i="10"/>
  <c r="U7" i="10"/>
  <c r="T7" i="10"/>
  <c r="AA7" i="10" s="1"/>
  <c r="S7" i="10"/>
  <c r="Z7" i="10" s="1"/>
  <c r="X15" i="10"/>
  <c r="AE15" i="10" s="1"/>
  <c r="W15" i="10"/>
  <c r="AD15" i="10" s="1"/>
  <c r="V15" i="10"/>
  <c r="AC15" i="10" s="1"/>
  <c r="U15" i="10"/>
  <c r="AB15" i="10" s="1"/>
  <c r="T15" i="10"/>
  <c r="AA15" i="10" s="1"/>
  <c r="S15" i="10"/>
  <c r="Z15" i="10" s="1"/>
  <c r="X18" i="10"/>
  <c r="W18" i="10"/>
  <c r="V18" i="10"/>
  <c r="U18" i="10"/>
  <c r="T18" i="10"/>
  <c r="AA18" i="10" s="1"/>
  <c r="S18" i="10"/>
  <c r="Z18" i="10" s="1"/>
  <c r="X10" i="10"/>
  <c r="AE10" i="10" s="1"/>
  <c r="W10" i="10"/>
  <c r="AD10" i="10" s="1"/>
  <c r="V10" i="10"/>
  <c r="AC10" i="10" s="1"/>
  <c r="U10" i="10"/>
  <c r="AB10" i="10" s="1"/>
  <c r="T10" i="10"/>
  <c r="S10" i="10"/>
  <c r="Z10" i="10" s="1"/>
  <c r="X14" i="10"/>
  <c r="AE14" i="10" s="1"/>
  <c r="W14" i="10"/>
  <c r="AD14" i="10" s="1"/>
  <c r="V14" i="10"/>
  <c r="U14" i="10"/>
  <c r="T14" i="10"/>
  <c r="AA14" i="10" s="1"/>
  <c r="S14" i="10"/>
  <c r="Z14" i="10" s="1"/>
  <c r="D3" i="10"/>
  <c r="N2" i="10"/>
  <c r="M2" i="10"/>
  <c r="L2" i="10"/>
  <c r="K2" i="10"/>
  <c r="J2" i="10"/>
  <c r="I2" i="10"/>
  <c r="D2" i="10"/>
  <c r="I1" i="10"/>
  <c r="W18" i="5"/>
  <c r="X18" i="5"/>
  <c r="W9" i="5"/>
  <c r="X9" i="5"/>
  <c r="W21" i="5"/>
  <c r="X21" i="5"/>
  <c r="W8" i="5"/>
  <c r="X8" i="5"/>
  <c r="W17" i="5"/>
  <c r="X17" i="5"/>
  <c r="W20" i="5"/>
  <c r="X20" i="5"/>
  <c r="W22" i="5"/>
  <c r="X22" i="5"/>
  <c r="W23" i="5"/>
  <c r="X23" i="5"/>
  <c r="W56" i="5"/>
  <c r="X56" i="5"/>
  <c r="W24" i="5"/>
  <c r="X24" i="5"/>
  <c r="W25" i="5"/>
  <c r="X25" i="5"/>
  <c r="W26" i="5"/>
  <c r="X26" i="5"/>
  <c r="W27" i="5"/>
  <c r="X27" i="5"/>
  <c r="W28" i="5"/>
  <c r="X28" i="5"/>
  <c r="W29" i="5"/>
  <c r="X29" i="5"/>
  <c r="W30" i="5"/>
  <c r="X30" i="5"/>
  <c r="W31" i="5"/>
  <c r="X31" i="5"/>
  <c r="W32" i="5"/>
  <c r="X32" i="5"/>
  <c r="W33" i="5"/>
  <c r="X33" i="5"/>
  <c r="W34" i="5"/>
  <c r="X34" i="5"/>
  <c r="W35" i="5"/>
  <c r="X35" i="5"/>
  <c r="W36" i="5"/>
  <c r="X36" i="5"/>
  <c r="W37" i="5"/>
  <c r="X37" i="5"/>
  <c r="W38" i="5"/>
  <c r="X38" i="5"/>
  <c r="W39" i="5"/>
  <c r="X39" i="5"/>
  <c r="W40" i="5"/>
  <c r="X40" i="5"/>
  <c r="W41" i="5"/>
  <c r="X41" i="5"/>
  <c r="W42" i="5"/>
  <c r="X42" i="5"/>
  <c r="W43" i="5"/>
  <c r="X43" i="5"/>
  <c r="W44" i="5"/>
  <c r="X44" i="5"/>
  <c r="W45" i="5"/>
  <c r="X45" i="5"/>
  <c r="W46" i="5"/>
  <c r="X46" i="5"/>
  <c r="W47" i="5"/>
  <c r="X47" i="5"/>
  <c r="W48" i="5"/>
  <c r="X48" i="5"/>
  <c r="W49" i="5"/>
  <c r="X49" i="5"/>
  <c r="W50" i="5"/>
  <c r="X50" i="5"/>
  <c r="W51" i="5"/>
  <c r="X51" i="5"/>
  <c r="W52" i="5"/>
  <c r="X52" i="5"/>
  <c r="W53" i="5"/>
  <c r="X53" i="5"/>
  <c r="W54" i="5"/>
  <c r="X54" i="5"/>
  <c r="W55" i="5"/>
  <c r="X55" i="5"/>
  <c r="W16" i="9"/>
  <c r="AD16" i="9" s="1"/>
  <c r="X16" i="9"/>
  <c r="AE16" i="9" s="1"/>
  <c r="W20" i="9"/>
  <c r="X20" i="9"/>
  <c r="W8" i="9"/>
  <c r="AD8" i="9" s="1"/>
  <c r="X8" i="9"/>
  <c r="AE8" i="9" s="1"/>
  <c r="W9" i="9"/>
  <c r="AD9" i="9" s="1"/>
  <c r="X9" i="9"/>
  <c r="AE9" i="9" s="1"/>
  <c r="W21" i="9"/>
  <c r="X21" i="9"/>
  <c r="W19" i="9"/>
  <c r="X19" i="9"/>
  <c r="W22" i="9"/>
  <c r="X22" i="9"/>
  <c r="W23" i="9"/>
  <c r="X23" i="9"/>
  <c r="W24" i="9"/>
  <c r="X24" i="9"/>
  <c r="W25" i="9"/>
  <c r="X25" i="9"/>
  <c r="W26" i="9"/>
  <c r="X26" i="9"/>
  <c r="W27" i="9"/>
  <c r="X27" i="9"/>
  <c r="W28" i="9"/>
  <c r="X28" i="9"/>
  <c r="W29" i="9"/>
  <c r="X29" i="9"/>
  <c r="W30" i="9"/>
  <c r="X30" i="9"/>
  <c r="W31" i="9"/>
  <c r="X31" i="9"/>
  <c r="W32" i="9"/>
  <c r="X32" i="9"/>
  <c r="W33" i="9"/>
  <c r="X33" i="9"/>
  <c r="W34" i="9"/>
  <c r="X34" i="9"/>
  <c r="W35" i="9"/>
  <c r="X35" i="9"/>
  <c r="W36" i="9"/>
  <c r="X36" i="9"/>
  <c r="W37" i="9"/>
  <c r="X37" i="9"/>
  <c r="W38" i="9"/>
  <c r="X38" i="9"/>
  <c r="W39" i="9"/>
  <c r="X39" i="9"/>
  <c r="W40" i="9"/>
  <c r="X40" i="9"/>
  <c r="W41" i="9"/>
  <c r="X41" i="9"/>
  <c r="W42" i="9"/>
  <c r="X42" i="9"/>
  <c r="W43" i="9"/>
  <c r="X43" i="9"/>
  <c r="W44" i="9"/>
  <c r="X44" i="9"/>
  <c r="W45" i="9"/>
  <c r="X45" i="9"/>
  <c r="W46" i="9"/>
  <c r="X46" i="9"/>
  <c r="W47" i="9"/>
  <c r="X47" i="9"/>
  <c r="W48" i="9"/>
  <c r="X48" i="9"/>
  <c r="W49" i="9"/>
  <c r="X49" i="9"/>
  <c r="W50" i="9"/>
  <c r="X50" i="9"/>
  <c r="W51" i="9"/>
  <c r="X51" i="9"/>
  <c r="W52" i="9"/>
  <c r="X52" i="9"/>
  <c r="W53" i="9"/>
  <c r="X53" i="9"/>
  <c r="W54" i="9"/>
  <c r="X54" i="9"/>
  <c r="W55" i="9"/>
  <c r="X55" i="9"/>
  <c r="W56" i="9"/>
  <c r="X56" i="9"/>
  <c r="D3" i="9"/>
  <c r="D3" i="5"/>
  <c r="N2" i="9"/>
  <c r="M2" i="9"/>
  <c r="L2" i="9"/>
  <c r="K2" i="9"/>
  <c r="J2" i="9"/>
  <c r="I2" i="9"/>
  <c r="J2" i="5"/>
  <c r="K2" i="5"/>
  <c r="L2" i="5"/>
  <c r="M2" i="5"/>
  <c r="N2" i="5"/>
  <c r="I2" i="5"/>
  <c r="C27" i="2"/>
  <c r="AZ56" i="9"/>
  <c r="BG56" i="9" s="1"/>
  <c r="AY56" i="9"/>
  <c r="BF56" i="9" s="1"/>
  <c r="AX56" i="9"/>
  <c r="BE56" i="9" s="1"/>
  <c r="AW56" i="9"/>
  <c r="BD56" i="9" s="1"/>
  <c r="AV56" i="9"/>
  <c r="BC56" i="9" s="1"/>
  <c r="AU56" i="9"/>
  <c r="BB56" i="9" s="1"/>
  <c r="AL56" i="9"/>
  <c r="AS56" i="9" s="1"/>
  <c r="AK56" i="9"/>
  <c r="AR56" i="9" s="1"/>
  <c r="AJ56" i="9"/>
  <c r="AQ56" i="9" s="1"/>
  <c r="AI56" i="9"/>
  <c r="AP56" i="9" s="1"/>
  <c r="AH56" i="9"/>
  <c r="AO56" i="9" s="1"/>
  <c r="AG56" i="9"/>
  <c r="AN56" i="9" s="1"/>
  <c r="AE56" i="9"/>
  <c r="AD56" i="9"/>
  <c r="AC56" i="9"/>
  <c r="AB56" i="9"/>
  <c r="AA56" i="9"/>
  <c r="Z56" i="9"/>
  <c r="V56" i="9"/>
  <c r="U56" i="9"/>
  <c r="T56" i="9"/>
  <c r="S56" i="9"/>
  <c r="Q56" i="9"/>
  <c r="P56" i="9"/>
  <c r="H56" i="9"/>
  <c r="G56" i="9"/>
  <c r="F56" i="9"/>
  <c r="E56" i="9"/>
  <c r="D56" i="9"/>
  <c r="AZ55" i="9"/>
  <c r="BG55" i="9" s="1"/>
  <c r="AY55" i="9"/>
  <c r="BF55" i="9" s="1"/>
  <c r="AX55" i="9"/>
  <c r="BE55" i="9" s="1"/>
  <c r="AW55" i="9"/>
  <c r="BD55" i="9" s="1"/>
  <c r="AV55" i="9"/>
  <c r="BC55" i="9" s="1"/>
  <c r="AU55" i="9"/>
  <c r="BB55" i="9" s="1"/>
  <c r="AL55" i="9"/>
  <c r="AS55" i="9" s="1"/>
  <c r="AK55" i="9"/>
  <c r="AR55" i="9" s="1"/>
  <c r="AJ55" i="9"/>
  <c r="AQ55" i="9" s="1"/>
  <c r="AI55" i="9"/>
  <c r="AP55" i="9" s="1"/>
  <c r="AH55" i="9"/>
  <c r="AO55" i="9" s="1"/>
  <c r="AG55" i="9"/>
  <c r="AN55" i="9" s="1"/>
  <c r="AE55" i="9"/>
  <c r="AD55" i="9"/>
  <c r="AC55" i="9"/>
  <c r="AB55" i="9"/>
  <c r="AA55" i="9"/>
  <c r="Z55" i="9"/>
  <c r="V55" i="9"/>
  <c r="U55" i="9"/>
  <c r="T55" i="9"/>
  <c r="S55" i="9"/>
  <c r="Q55" i="9"/>
  <c r="P55" i="9"/>
  <c r="H55" i="9"/>
  <c r="G55" i="9"/>
  <c r="F55" i="9"/>
  <c r="E55" i="9"/>
  <c r="D55" i="9"/>
  <c r="AZ54" i="9"/>
  <c r="BG54" i="9" s="1"/>
  <c r="AY54" i="9"/>
  <c r="BF54" i="9" s="1"/>
  <c r="AX54" i="9"/>
  <c r="BE54" i="9" s="1"/>
  <c r="AW54" i="9"/>
  <c r="BD54" i="9" s="1"/>
  <c r="AV54" i="9"/>
  <c r="BC54" i="9" s="1"/>
  <c r="AU54" i="9"/>
  <c r="BB54" i="9" s="1"/>
  <c r="AL54" i="9"/>
  <c r="AS54" i="9" s="1"/>
  <c r="AK54" i="9"/>
  <c r="AR54" i="9" s="1"/>
  <c r="AJ54" i="9"/>
  <c r="AQ54" i="9" s="1"/>
  <c r="AI54" i="9"/>
  <c r="AP54" i="9" s="1"/>
  <c r="AH54" i="9"/>
  <c r="AO54" i="9" s="1"/>
  <c r="AG54" i="9"/>
  <c r="AN54" i="9" s="1"/>
  <c r="AE54" i="9"/>
  <c r="AD54" i="9"/>
  <c r="AC54" i="9"/>
  <c r="AB54" i="9"/>
  <c r="AA54" i="9"/>
  <c r="Z54" i="9"/>
  <c r="V54" i="9"/>
  <c r="U54" i="9"/>
  <c r="T54" i="9"/>
  <c r="S54" i="9"/>
  <c r="Q54" i="9"/>
  <c r="P54" i="9"/>
  <c r="H54" i="9"/>
  <c r="G54" i="9"/>
  <c r="F54" i="9"/>
  <c r="E54" i="9"/>
  <c r="D54" i="9"/>
  <c r="AZ53" i="9"/>
  <c r="BG53" i="9" s="1"/>
  <c r="AY53" i="9"/>
  <c r="BF53" i="9" s="1"/>
  <c r="AX53" i="9"/>
  <c r="BE53" i="9" s="1"/>
  <c r="AW53" i="9"/>
  <c r="BD53" i="9" s="1"/>
  <c r="AV53" i="9"/>
  <c r="BC53" i="9" s="1"/>
  <c r="AU53" i="9"/>
  <c r="BB53" i="9" s="1"/>
  <c r="AL53" i="9"/>
  <c r="AS53" i="9" s="1"/>
  <c r="AK53" i="9"/>
  <c r="AR53" i="9" s="1"/>
  <c r="AJ53" i="9"/>
  <c r="AQ53" i="9" s="1"/>
  <c r="AI53" i="9"/>
  <c r="AP53" i="9" s="1"/>
  <c r="AH53" i="9"/>
  <c r="AO53" i="9" s="1"/>
  <c r="AG53" i="9"/>
  <c r="AN53" i="9" s="1"/>
  <c r="AE53" i="9"/>
  <c r="AD53" i="9"/>
  <c r="AC53" i="9"/>
  <c r="AB53" i="9"/>
  <c r="AA53" i="9"/>
  <c r="Z53" i="9"/>
  <c r="V53" i="9"/>
  <c r="U53" i="9"/>
  <c r="T53" i="9"/>
  <c r="S53" i="9"/>
  <c r="Q53" i="9"/>
  <c r="P53" i="9"/>
  <c r="H53" i="9"/>
  <c r="G53" i="9"/>
  <c r="F53" i="9"/>
  <c r="E53" i="9"/>
  <c r="D53" i="9"/>
  <c r="AZ52" i="9"/>
  <c r="BG52" i="9" s="1"/>
  <c r="AY52" i="9"/>
  <c r="BF52" i="9" s="1"/>
  <c r="AX52" i="9"/>
  <c r="BE52" i="9" s="1"/>
  <c r="AW52" i="9"/>
  <c r="BD52" i="9" s="1"/>
  <c r="AV52" i="9"/>
  <c r="BC52" i="9" s="1"/>
  <c r="AU52" i="9"/>
  <c r="BB52" i="9" s="1"/>
  <c r="AL52" i="9"/>
  <c r="AS52" i="9" s="1"/>
  <c r="AK52" i="9"/>
  <c r="AR52" i="9" s="1"/>
  <c r="AJ52" i="9"/>
  <c r="AQ52" i="9" s="1"/>
  <c r="AI52" i="9"/>
  <c r="AP52" i="9" s="1"/>
  <c r="AH52" i="9"/>
  <c r="AO52" i="9" s="1"/>
  <c r="AG52" i="9"/>
  <c r="AN52" i="9" s="1"/>
  <c r="AE52" i="9"/>
  <c r="AD52" i="9"/>
  <c r="AC52" i="9"/>
  <c r="AB52" i="9"/>
  <c r="AA52" i="9"/>
  <c r="Z52" i="9"/>
  <c r="V52" i="9"/>
  <c r="U52" i="9"/>
  <c r="T52" i="9"/>
  <c r="S52" i="9"/>
  <c r="Q52" i="9"/>
  <c r="P52" i="9"/>
  <c r="H52" i="9"/>
  <c r="G52" i="9"/>
  <c r="F52" i="9"/>
  <c r="E52" i="9"/>
  <c r="D52" i="9"/>
  <c r="AZ51" i="9"/>
  <c r="BG51" i="9" s="1"/>
  <c r="AY51" i="9"/>
  <c r="BF51" i="9" s="1"/>
  <c r="AX51" i="9"/>
  <c r="BE51" i="9" s="1"/>
  <c r="AW51" i="9"/>
  <c r="BD51" i="9" s="1"/>
  <c r="AV51" i="9"/>
  <c r="BC51" i="9" s="1"/>
  <c r="AU51" i="9"/>
  <c r="BB51" i="9" s="1"/>
  <c r="AL51" i="9"/>
  <c r="AS51" i="9" s="1"/>
  <c r="AK51" i="9"/>
  <c r="AR51" i="9" s="1"/>
  <c r="AJ51" i="9"/>
  <c r="AQ51" i="9" s="1"/>
  <c r="AI51" i="9"/>
  <c r="AP51" i="9" s="1"/>
  <c r="AH51" i="9"/>
  <c r="AO51" i="9" s="1"/>
  <c r="AG51" i="9"/>
  <c r="AN51" i="9" s="1"/>
  <c r="AE51" i="9"/>
  <c r="AD51" i="9"/>
  <c r="AC51" i="9"/>
  <c r="AB51" i="9"/>
  <c r="AA51" i="9"/>
  <c r="Z51" i="9"/>
  <c r="V51" i="9"/>
  <c r="U51" i="9"/>
  <c r="T51" i="9"/>
  <c r="S51" i="9"/>
  <c r="Q51" i="9"/>
  <c r="P51" i="9"/>
  <c r="H51" i="9"/>
  <c r="G51" i="9"/>
  <c r="F51" i="9"/>
  <c r="E51" i="9"/>
  <c r="D51" i="9"/>
  <c r="AZ50" i="9"/>
  <c r="BG50" i="9" s="1"/>
  <c r="AY50" i="9"/>
  <c r="BF50" i="9" s="1"/>
  <c r="AX50" i="9"/>
  <c r="BE50" i="9" s="1"/>
  <c r="AW50" i="9"/>
  <c r="BD50" i="9" s="1"/>
  <c r="AV50" i="9"/>
  <c r="BC50" i="9" s="1"/>
  <c r="AU50" i="9"/>
  <c r="BB50" i="9" s="1"/>
  <c r="AL50" i="9"/>
  <c r="AS50" i="9" s="1"/>
  <c r="AK50" i="9"/>
  <c r="AR50" i="9" s="1"/>
  <c r="AJ50" i="9"/>
  <c r="AQ50" i="9" s="1"/>
  <c r="AI50" i="9"/>
  <c r="AP50" i="9" s="1"/>
  <c r="AH50" i="9"/>
  <c r="AO50" i="9" s="1"/>
  <c r="AG50" i="9"/>
  <c r="AN50" i="9" s="1"/>
  <c r="AE50" i="9"/>
  <c r="AD50" i="9"/>
  <c r="AC50" i="9"/>
  <c r="AB50" i="9"/>
  <c r="AA50" i="9"/>
  <c r="Z50" i="9"/>
  <c r="V50" i="9"/>
  <c r="U50" i="9"/>
  <c r="T50" i="9"/>
  <c r="S50" i="9"/>
  <c r="Q50" i="9"/>
  <c r="P50" i="9"/>
  <c r="H50" i="9"/>
  <c r="G50" i="9"/>
  <c r="F50" i="9"/>
  <c r="E50" i="9"/>
  <c r="D50" i="9"/>
  <c r="AZ49" i="9"/>
  <c r="BG49" i="9" s="1"/>
  <c r="AY49" i="9"/>
  <c r="BF49" i="9" s="1"/>
  <c r="AX49" i="9"/>
  <c r="BE49" i="9" s="1"/>
  <c r="AW49" i="9"/>
  <c r="BD49" i="9" s="1"/>
  <c r="AV49" i="9"/>
  <c r="BC49" i="9" s="1"/>
  <c r="AU49" i="9"/>
  <c r="BB49" i="9" s="1"/>
  <c r="AL49" i="9"/>
  <c r="AS49" i="9" s="1"/>
  <c r="AK49" i="9"/>
  <c r="AR49" i="9" s="1"/>
  <c r="AJ49" i="9"/>
  <c r="AQ49" i="9" s="1"/>
  <c r="AI49" i="9"/>
  <c r="AP49" i="9" s="1"/>
  <c r="AH49" i="9"/>
  <c r="AO49" i="9" s="1"/>
  <c r="AG49" i="9"/>
  <c r="AN49" i="9" s="1"/>
  <c r="AE49" i="9"/>
  <c r="AD49" i="9"/>
  <c r="AC49" i="9"/>
  <c r="AB49" i="9"/>
  <c r="AA49" i="9"/>
  <c r="Z49" i="9"/>
  <c r="V49" i="9"/>
  <c r="U49" i="9"/>
  <c r="T49" i="9"/>
  <c r="S49" i="9"/>
  <c r="Q49" i="9"/>
  <c r="P49" i="9"/>
  <c r="H49" i="9"/>
  <c r="G49" i="9"/>
  <c r="F49" i="9"/>
  <c r="E49" i="9"/>
  <c r="D49" i="9"/>
  <c r="AZ48" i="9"/>
  <c r="BG48" i="9" s="1"/>
  <c r="AY48" i="9"/>
  <c r="BF48" i="9" s="1"/>
  <c r="AX48" i="9"/>
  <c r="BE48" i="9" s="1"/>
  <c r="AW48" i="9"/>
  <c r="BD48" i="9" s="1"/>
  <c r="AV48" i="9"/>
  <c r="BC48" i="9" s="1"/>
  <c r="AU48" i="9"/>
  <c r="BB48" i="9" s="1"/>
  <c r="AL48" i="9"/>
  <c r="AS48" i="9" s="1"/>
  <c r="AK48" i="9"/>
  <c r="AR48" i="9" s="1"/>
  <c r="AJ48" i="9"/>
  <c r="AQ48" i="9" s="1"/>
  <c r="AI48" i="9"/>
  <c r="AP48" i="9" s="1"/>
  <c r="AH48" i="9"/>
  <c r="AO48" i="9" s="1"/>
  <c r="AG48" i="9"/>
  <c r="AN48" i="9" s="1"/>
  <c r="AE48" i="9"/>
  <c r="AD48" i="9"/>
  <c r="AC48" i="9"/>
  <c r="AB48" i="9"/>
  <c r="AA48" i="9"/>
  <c r="Z48" i="9"/>
  <c r="V48" i="9"/>
  <c r="U48" i="9"/>
  <c r="T48" i="9"/>
  <c r="S48" i="9"/>
  <c r="Q48" i="9"/>
  <c r="P48" i="9"/>
  <c r="H48" i="9"/>
  <c r="G48" i="9"/>
  <c r="F48" i="9"/>
  <c r="E48" i="9"/>
  <c r="D48" i="9"/>
  <c r="AZ47" i="9"/>
  <c r="BG47" i="9" s="1"/>
  <c r="AY47" i="9"/>
  <c r="BF47" i="9" s="1"/>
  <c r="AX47" i="9"/>
  <c r="BE47" i="9" s="1"/>
  <c r="AW47" i="9"/>
  <c r="BD47" i="9" s="1"/>
  <c r="AV47" i="9"/>
  <c r="BC47" i="9" s="1"/>
  <c r="AU47" i="9"/>
  <c r="BB47" i="9" s="1"/>
  <c r="AL47" i="9"/>
  <c r="AS47" i="9" s="1"/>
  <c r="AK47" i="9"/>
  <c r="AR47" i="9" s="1"/>
  <c r="AJ47" i="9"/>
  <c r="AQ47" i="9" s="1"/>
  <c r="AI47" i="9"/>
  <c r="AP47" i="9" s="1"/>
  <c r="AH47" i="9"/>
  <c r="AO47" i="9" s="1"/>
  <c r="AG47" i="9"/>
  <c r="AN47" i="9" s="1"/>
  <c r="AE47" i="9"/>
  <c r="AD47" i="9"/>
  <c r="AC47" i="9"/>
  <c r="AB47" i="9"/>
  <c r="AA47" i="9"/>
  <c r="Z47" i="9"/>
  <c r="V47" i="9"/>
  <c r="U47" i="9"/>
  <c r="T47" i="9"/>
  <c r="S47" i="9"/>
  <c r="Q47" i="9"/>
  <c r="P47" i="9"/>
  <c r="H47" i="9"/>
  <c r="G47" i="9"/>
  <c r="F47" i="9"/>
  <c r="E47" i="9"/>
  <c r="D47" i="9"/>
  <c r="AZ46" i="9"/>
  <c r="BG46" i="9" s="1"/>
  <c r="AY46" i="9"/>
  <c r="BF46" i="9" s="1"/>
  <c r="AX46" i="9"/>
  <c r="BE46" i="9" s="1"/>
  <c r="AW46" i="9"/>
  <c r="BD46" i="9" s="1"/>
  <c r="AV46" i="9"/>
  <c r="BC46" i="9" s="1"/>
  <c r="AU46" i="9"/>
  <c r="BB46" i="9" s="1"/>
  <c r="AL46" i="9"/>
  <c r="AS46" i="9" s="1"/>
  <c r="AK46" i="9"/>
  <c r="AR46" i="9" s="1"/>
  <c r="AJ46" i="9"/>
  <c r="AQ46" i="9" s="1"/>
  <c r="AI46" i="9"/>
  <c r="AP46" i="9" s="1"/>
  <c r="AH46" i="9"/>
  <c r="AO46" i="9" s="1"/>
  <c r="AG46" i="9"/>
  <c r="AN46" i="9" s="1"/>
  <c r="AE46" i="9"/>
  <c r="AD46" i="9"/>
  <c r="AC46" i="9"/>
  <c r="AB46" i="9"/>
  <c r="AA46" i="9"/>
  <c r="Z46" i="9"/>
  <c r="V46" i="9"/>
  <c r="U46" i="9"/>
  <c r="T46" i="9"/>
  <c r="S46" i="9"/>
  <c r="Q46" i="9"/>
  <c r="P46" i="9"/>
  <c r="H46" i="9"/>
  <c r="G46" i="9"/>
  <c r="F46" i="9"/>
  <c r="E46" i="9"/>
  <c r="D46" i="9"/>
  <c r="AZ45" i="9"/>
  <c r="BG45" i="9" s="1"/>
  <c r="AY45" i="9"/>
  <c r="BF45" i="9" s="1"/>
  <c r="AX45" i="9"/>
  <c r="BE45" i="9" s="1"/>
  <c r="AW45" i="9"/>
  <c r="BD45" i="9" s="1"/>
  <c r="AV45" i="9"/>
  <c r="BC45" i="9" s="1"/>
  <c r="AU45" i="9"/>
  <c r="BB45" i="9" s="1"/>
  <c r="AL45" i="9"/>
  <c r="AS45" i="9" s="1"/>
  <c r="AK45" i="9"/>
  <c r="AR45" i="9" s="1"/>
  <c r="AJ45" i="9"/>
  <c r="AQ45" i="9" s="1"/>
  <c r="AI45" i="9"/>
  <c r="AP45" i="9" s="1"/>
  <c r="AH45" i="9"/>
  <c r="AO45" i="9" s="1"/>
  <c r="AG45" i="9"/>
  <c r="AN45" i="9" s="1"/>
  <c r="AE45" i="9"/>
  <c r="AD45" i="9"/>
  <c r="AC45" i="9"/>
  <c r="AB45" i="9"/>
  <c r="AA45" i="9"/>
  <c r="Z45" i="9"/>
  <c r="V45" i="9"/>
  <c r="U45" i="9"/>
  <c r="T45" i="9"/>
  <c r="S45" i="9"/>
  <c r="Q45" i="9"/>
  <c r="P45" i="9"/>
  <c r="H45" i="9"/>
  <c r="G45" i="9"/>
  <c r="F45" i="9"/>
  <c r="E45" i="9"/>
  <c r="D45" i="9"/>
  <c r="AZ44" i="9"/>
  <c r="BG44" i="9" s="1"/>
  <c r="AY44" i="9"/>
  <c r="BF44" i="9" s="1"/>
  <c r="AX44" i="9"/>
  <c r="BE44" i="9" s="1"/>
  <c r="AW44" i="9"/>
  <c r="BD44" i="9" s="1"/>
  <c r="AV44" i="9"/>
  <c r="BC44" i="9" s="1"/>
  <c r="AU44" i="9"/>
  <c r="BB44" i="9" s="1"/>
  <c r="AL44" i="9"/>
  <c r="AS44" i="9" s="1"/>
  <c r="AK44" i="9"/>
  <c r="AR44" i="9" s="1"/>
  <c r="AJ44" i="9"/>
  <c r="AQ44" i="9" s="1"/>
  <c r="AI44" i="9"/>
  <c r="AP44" i="9" s="1"/>
  <c r="AH44" i="9"/>
  <c r="AO44" i="9" s="1"/>
  <c r="AG44" i="9"/>
  <c r="AN44" i="9" s="1"/>
  <c r="AE44" i="9"/>
  <c r="AD44" i="9"/>
  <c r="AC44" i="9"/>
  <c r="AB44" i="9"/>
  <c r="AA44" i="9"/>
  <c r="Z44" i="9"/>
  <c r="V44" i="9"/>
  <c r="U44" i="9"/>
  <c r="T44" i="9"/>
  <c r="S44" i="9"/>
  <c r="Q44" i="9"/>
  <c r="P44" i="9"/>
  <c r="H44" i="9"/>
  <c r="G44" i="9"/>
  <c r="F44" i="9"/>
  <c r="E44" i="9"/>
  <c r="D44" i="9"/>
  <c r="AZ43" i="9"/>
  <c r="BG43" i="9" s="1"/>
  <c r="AY43" i="9"/>
  <c r="BF43" i="9" s="1"/>
  <c r="AX43" i="9"/>
  <c r="BE43" i="9" s="1"/>
  <c r="AW43" i="9"/>
  <c r="BD43" i="9" s="1"/>
  <c r="AV43" i="9"/>
  <c r="BC43" i="9" s="1"/>
  <c r="AU43" i="9"/>
  <c r="BB43" i="9" s="1"/>
  <c r="AL43" i="9"/>
  <c r="AS43" i="9" s="1"/>
  <c r="AK43" i="9"/>
  <c r="AR43" i="9" s="1"/>
  <c r="AJ43" i="9"/>
  <c r="AQ43" i="9" s="1"/>
  <c r="AI43" i="9"/>
  <c r="AP43" i="9" s="1"/>
  <c r="AH43" i="9"/>
  <c r="AO43" i="9" s="1"/>
  <c r="AG43" i="9"/>
  <c r="AN43" i="9" s="1"/>
  <c r="AE43" i="9"/>
  <c r="AD43" i="9"/>
  <c r="AC43" i="9"/>
  <c r="AB43" i="9"/>
  <c r="AA43" i="9"/>
  <c r="Z43" i="9"/>
  <c r="V43" i="9"/>
  <c r="U43" i="9"/>
  <c r="T43" i="9"/>
  <c r="S43" i="9"/>
  <c r="Q43" i="9"/>
  <c r="P43" i="9"/>
  <c r="H43" i="9"/>
  <c r="G43" i="9"/>
  <c r="F43" i="9"/>
  <c r="E43" i="9"/>
  <c r="D43" i="9"/>
  <c r="AZ42" i="9"/>
  <c r="BG42" i="9" s="1"/>
  <c r="AY42" i="9"/>
  <c r="BF42" i="9" s="1"/>
  <c r="AX42" i="9"/>
  <c r="BE42" i="9" s="1"/>
  <c r="AW42" i="9"/>
  <c r="BD42" i="9" s="1"/>
  <c r="AV42" i="9"/>
  <c r="BC42" i="9" s="1"/>
  <c r="AU42" i="9"/>
  <c r="BB42" i="9" s="1"/>
  <c r="AL42" i="9"/>
  <c r="AS42" i="9" s="1"/>
  <c r="AK42" i="9"/>
  <c r="AR42" i="9" s="1"/>
  <c r="AJ42" i="9"/>
  <c r="AQ42" i="9" s="1"/>
  <c r="AI42" i="9"/>
  <c r="AP42" i="9" s="1"/>
  <c r="AH42" i="9"/>
  <c r="AO42" i="9" s="1"/>
  <c r="AG42" i="9"/>
  <c r="AN42" i="9" s="1"/>
  <c r="AE42" i="9"/>
  <c r="AD42" i="9"/>
  <c r="AC42" i="9"/>
  <c r="AB42" i="9"/>
  <c r="AA42" i="9"/>
  <c r="Z42" i="9"/>
  <c r="V42" i="9"/>
  <c r="U42" i="9"/>
  <c r="T42" i="9"/>
  <c r="S42" i="9"/>
  <c r="Q42" i="9"/>
  <c r="P42" i="9"/>
  <c r="H42" i="9"/>
  <c r="G42" i="9"/>
  <c r="F42" i="9"/>
  <c r="E42" i="9"/>
  <c r="D42" i="9"/>
  <c r="AZ41" i="9"/>
  <c r="BG41" i="9" s="1"/>
  <c r="AY41" i="9"/>
  <c r="BF41" i="9" s="1"/>
  <c r="AX41" i="9"/>
  <c r="BE41" i="9" s="1"/>
  <c r="AW41" i="9"/>
  <c r="BD41" i="9" s="1"/>
  <c r="AV41" i="9"/>
  <c r="BC41" i="9" s="1"/>
  <c r="AU41" i="9"/>
  <c r="BB41" i="9" s="1"/>
  <c r="AL41" i="9"/>
  <c r="AS41" i="9" s="1"/>
  <c r="AK41" i="9"/>
  <c r="AR41" i="9" s="1"/>
  <c r="AJ41" i="9"/>
  <c r="AQ41" i="9" s="1"/>
  <c r="AI41" i="9"/>
  <c r="AP41" i="9" s="1"/>
  <c r="AH41" i="9"/>
  <c r="AO41" i="9" s="1"/>
  <c r="AG41" i="9"/>
  <c r="AN41" i="9" s="1"/>
  <c r="AE41" i="9"/>
  <c r="AD41" i="9"/>
  <c r="AC41" i="9"/>
  <c r="AB41" i="9"/>
  <c r="AA41" i="9"/>
  <c r="Z41" i="9"/>
  <c r="V41" i="9"/>
  <c r="U41" i="9"/>
  <c r="T41" i="9"/>
  <c r="S41" i="9"/>
  <c r="Q41" i="9"/>
  <c r="P41" i="9"/>
  <c r="H41" i="9"/>
  <c r="G41" i="9"/>
  <c r="F41" i="9"/>
  <c r="E41" i="9"/>
  <c r="D41" i="9"/>
  <c r="AZ40" i="9"/>
  <c r="BG40" i="9" s="1"/>
  <c r="AY40" i="9"/>
  <c r="BF40" i="9" s="1"/>
  <c r="AX40" i="9"/>
  <c r="BE40" i="9" s="1"/>
  <c r="AW40" i="9"/>
  <c r="BD40" i="9" s="1"/>
  <c r="AV40" i="9"/>
  <c r="BC40" i="9" s="1"/>
  <c r="AU40" i="9"/>
  <c r="BB40" i="9" s="1"/>
  <c r="AL40" i="9"/>
  <c r="AS40" i="9" s="1"/>
  <c r="AK40" i="9"/>
  <c r="AR40" i="9" s="1"/>
  <c r="AJ40" i="9"/>
  <c r="AQ40" i="9" s="1"/>
  <c r="AI40" i="9"/>
  <c r="AP40" i="9" s="1"/>
  <c r="AH40" i="9"/>
  <c r="AO40" i="9" s="1"/>
  <c r="AG40" i="9"/>
  <c r="AN40" i="9" s="1"/>
  <c r="AE40" i="9"/>
  <c r="AD40" i="9"/>
  <c r="AC40" i="9"/>
  <c r="AB40" i="9"/>
  <c r="AA40" i="9"/>
  <c r="Z40" i="9"/>
  <c r="V40" i="9"/>
  <c r="U40" i="9"/>
  <c r="T40" i="9"/>
  <c r="S40" i="9"/>
  <c r="Q40" i="9"/>
  <c r="P40" i="9"/>
  <c r="H40" i="9"/>
  <c r="G40" i="9"/>
  <c r="F40" i="9"/>
  <c r="E40" i="9"/>
  <c r="D40" i="9"/>
  <c r="AZ39" i="9"/>
  <c r="BG39" i="9" s="1"/>
  <c r="AY39" i="9"/>
  <c r="BF39" i="9" s="1"/>
  <c r="AX39" i="9"/>
  <c r="BE39" i="9" s="1"/>
  <c r="AW39" i="9"/>
  <c r="BD39" i="9" s="1"/>
  <c r="AV39" i="9"/>
  <c r="BC39" i="9" s="1"/>
  <c r="AU39" i="9"/>
  <c r="BB39" i="9" s="1"/>
  <c r="AL39" i="9"/>
  <c r="AS39" i="9" s="1"/>
  <c r="AK39" i="9"/>
  <c r="AR39" i="9" s="1"/>
  <c r="AJ39" i="9"/>
  <c r="AQ39" i="9" s="1"/>
  <c r="AI39" i="9"/>
  <c r="AP39" i="9" s="1"/>
  <c r="AH39" i="9"/>
  <c r="AO39" i="9" s="1"/>
  <c r="AG39" i="9"/>
  <c r="AN39" i="9" s="1"/>
  <c r="AE39" i="9"/>
  <c r="AD39" i="9"/>
  <c r="AC39" i="9"/>
  <c r="AB39" i="9"/>
  <c r="AA39" i="9"/>
  <c r="Z39" i="9"/>
  <c r="V39" i="9"/>
  <c r="U39" i="9"/>
  <c r="T39" i="9"/>
  <c r="S39" i="9"/>
  <c r="Q39" i="9"/>
  <c r="P39" i="9"/>
  <c r="H39" i="9"/>
  <c r="G39" i="9"/>
  <c r="F39" i="9"/>
  <c r="E39" i="9"/>
  <c r="D39" i="9"/>
  <c r="AZ38" i="9"/>
  <c r="BG38" i="9" s="1"/>
  <c r="AY38" i="9"/>
  <c r="BF38" i="9" s="1"/>
  <c r="AX38" i="9"/>
  <c r="BE38" i="9" s="1"/>
  <c r="AW38" i="9"/>
  <c r="BD38" i="9" s="1"/>
  <c r="AV38" i="9"/>
  <c r="BC38" i="9" s="1"/>
  <c r="AU38" i="9"/>
  <c r="BB38" i="9" s="1"/>
  <c r="AL38" i="9"/>
  <c r="AS38" i="9" s="1"/>
  <c r="AK38" i="9"/>
  <c r="AR38" i="9" s="1"/>
  <c r="AJ38" i="9"/>
  <c r="AQ38" i="9" s="1"/>
  <c r="AI38" i="9"/>
  <c r="AP38" i="9" s="1"/>
  <c r="AH38" i="9"/>
  <c r="AO38" i="9" s="1"/>
  <c r="AG38" i="9"/>
  <c r="AN38" i="9" s="1"/>
  <c r="AE38" i="9"/>
  <c r="AD38" i="9"/>
  <c r="AC38" i="9"/>
  <c r="AB38" i="9"/>
  <c r="AA38" i="9"/>
  <c r="Z38" i="9"/>
  <c r="V38" i="9"/>
  <c r="U38" i="9"/>
  <c r="T38" i="9"/>
  <c r="S38" i="9"/>
  <c r="Q38" i="9"/>
  <c r="P38" i="9"/>
  <c r="H38" i="9"/>
  <c r="G38" i="9"/>
  <c r="F38" i="9"/>
  <c r="E38" i="9"/>
  <c r="D38" i="9"/>
  <c r="AZ37" i="9"/>
  <c r="BG37" i="9" s="1"/>
  <c r="AY37" i="9"/>
  <c r="BF37" i="9" s="1"/>
  <c r="AX37" i="9"/>
  <c r="BE37" i="9" s="1"/>
  <c r="AW37" i="9"/>
  <c r="BD37" i="9" s="1"/>
  <c r="AV37" i="9"/>
  <c r="BC37" i="9" s="1"/>
  <c r="AU37" i="9"/>
  <c r="BB37" i="9" s="1"/>
  <c r="AL37" i="9"/>
  <c r="AS37" i="9" s="1"/>
  <c r="AK37" i="9"/>
  <c r="AR37" i="9" s="1"/>
  <c r="AJ37" i="9"/>
  <c r="AQ37" i="9" s="1"/>
  <c r="AI37" i="9"/>
  <c r="AP37" i="9" s="1"/>
  <c r="AH37" i="9"/>
  <c r="AO37" i="9" s="1"/>
  <c r="AG37" i="9"/>
  <c r="AN37" i="9" s="1"/>
  <c r="AE37" i="9"/>
  <c r="AD37" i="9"/>
  <c r="AC37" i="9"/>
  <c r="AB37" i="9"/>
  <c r="AA37" i="9"/>
  <c r="Z37" i="9"/>
  <c r="V37" i="9"/>
  <c r="U37" i="9"/>
  <c r="T37" i="9"/>
  <c r="S37" i="9"/>
  <c r="Q37" i="9"/>
  <c r="P37" i="9"/>
  <c r="H37" i="9"/>
  <c r="G37" i="9"/>
  <c r="F37" i="9"/>
  <c r="E37" i="9"/>
  <c r="D37" i="9"/>
  <c r="AZ36" i="9"/>
  <c r="BG36" i="9" s="1"/>
  <c r="AY36" i="9"/>
  <c r="BF36" i="9" s="1"/>
  <c r="AX36" i="9"/>
  <c r="BE36" i="9" s="1"/>
  <c r="AW36" i="9"/>
  <c r="BD36" i="9" s="1"/>
  <c r="AV36" i="9"/>
  <c r="BC36" i="9" s="1"/>
  <c r="AU36" i="9"/>
  <c r="BB36" i="9" s="1"/>
  <c r="AL36" i="9"/>
  <c r="AS36" i="9" s="1"/>
  <c r="AK36" i="9"/>
  <c r="AR36" i="9" s="1"/>
  <c r="AJ36" i="9"/>
  <c r="AQ36" i="9" s="1"/>
  <c r="AI36" i="9"/>
  <c r="AP36" i="9" s="1"/>
  <c r="AH36" i="9"/>
  <c r="AO36" i="9" s="1"/>
  <c r="AG36" i="9"/>
  <c r="AN36" i="9" s="1"/>
  <c r="AE36" i="9"/>
  <c r="AD36" i="9"/>
  <c r="AC36" i="9"/>
  <c r="AB36" i="9"/>
  <c r="AA36" i="9"/>
  <c r="Z36" i="9"/>
  <c r="V36" i="9"/>
  <c r="U36" i="9"/>
  <c r="T36" i="9"/>
  <c r="S36" i="9"/>
  <c r="Q36" i="9"/>
  <c r="P36" i="9"/>
  <c r="H36" i="9"/>
  <c r="G36" i="9"/>
  <c r="F36" i="9"/>
  <c r="E36" i="9"/>
  <c r="D36" i="9"/>
  <c r="AZ35" i="9"/>
  <c r="BG35" i="9" s="1"/>
  <c r="AY35" i="9"/>
  <c r="BF35" i="9" s="1"/>
  <c r="AX35" i="9"/>
  <c r="BE35" i="9" s="1"/>
  <c r="AW35" i="9"/>
  <c r="BD35" i="9" s="1"/>
  <c r="AV35" i="9"/>
  <c r="BC35" i="9" s="1"/>
  <c r="AU35" i="9"/>
  <c r="BB35" i="9" s="1"/>
  <c r="AL35" i="9"/>
  <c r="AS35" i="9" s="1"/>
  <c r="AK35" i="9"/>
  <c r="AR35" i="9" s="1"/>
  <c r="AJ35" i="9"/>
  <c r="AQ35" i="9" s="1"/>
  <c r="AI35" i="9"/>
  <c r="AP35" i="9" s="1"/>
  <c r="AH35" i="9"/>
  <c r="AO35" i="9" s="1"/>
  <c r="AG35" i="9"/>
  <c r="AN35" i="9" s="1"/>
  <c r="AE35" i="9"/>
  <c r="AD35" i="9"/>
  <c r="AC35" i="9"/>
  <c r="AB35" i="9"/>
  <c r="AA35" i="9"/>
  <c r="Z35" i="9"/>
  <c r="V35" i="9"/>
  <c r="U35" i="9"/>
  <c r="T35" i="9"/>
  <c r="S35" i="9"/>
  <c r="Q35" i="9"/>
  <c r="P35" i="9"/>
  <c r="H35" i="9"/>
  <c r="G35" i="9"/>
  <c r="F35" i="9"/>
  <c r="E35" i="9"/>
  <c r="D35" i="9"/>
  <c r="AZ34" i="9"/>
  <c r="BG34" i="9" s="1"/>
  <c r="AY34" i="9"/>
  <c r="BF34" i="9" s="1"/>
  <c r="AX34" i="9"/>
  <c r="BE34" i="9" s="1"/>
  <c r="AW34" i="9"/>
  <c r="BD34" i="9" s="1"/>
  <c r="AV34" i="9"/>
  <c r="BC34" i="9" s="1"/>
  <c r="AU34" i="9"/>
  <c r="BB34" i="9" s="1"/>
  <c r="AL34" i="9"/>
  <c r="AS34" i="9" s="1"/>
  <c r="AK34" i="9"/>
  <c r="AR34" i="9" s="1"/>
  <c r="AJ34" i="9"/>
  <c r="AQ34" i="9" s="1"/>
  <c r="AI34" i="9"/>
  <c r="AP34" i="9" s="1"/>
  <c r="AH34" i="9"/>
  <c r="AO34" i="9" s="1"/>
  <c r="AG34" i="9"/>
  <c r="AN34" i="9" s="1"/>
  <c r="AE34" i="9"/>
  <c r="AD34" i="9"/>
  <c r="AC34" i="9"/>
  <c r="AB34" i="9"/>
  <c r="AA34" i="9"/>
  <c r="Z34" i="9"/>
  <c r="V34" i="9"/>
  <c r="U34" i="9"/>
  <c r="T34" i="9"/>
  <c r="S34" i="9"/>
  <c r="Q34" i="9"/>
  <c r="P34" i="9"/>
  <c r="H34" i="9"/>
  <c r="G34" i="9"/>
  <c r="F34" i="9"/>
  <c r="E34" i="9"/>
  <c r="D34" i="9"/>
  <c r="AZ33" i="9"/>
  <c r="BG33" i="9" s="1"/>
  <c r="AY33" i="9"/>
  <c r="BF33" i="9" s="1"/>
  <c r="AX33" i="9"/>
  <c r="BE33" i="9" s="1"/>
  <c r="AW33" i="9"/>
  <c r="BD33" i="9" s="1"/>
  <c r="AV33" i="9"/>
  <c r="BC33" i="9" s="1"/>
  <c r="AU33" i="9"/>
  <c r="BB33" i="9" s="1"/>
  <c r="AL33" i="9"/>
  <c r="AS33" i="9" s="1"/>
  <c r="AK33" i="9"/>
  <c r="AR33" i="9" s="1"/>
  <c r="AJ33" i="9"/>
  <c r="AQ33" i="9" s="1"/>
  <c r="AI33" i="9"/>
  <c r="AP33" i="9" s="1"/>
  <c r="AH33" i="9"/>
  <c r="AO33" i="9" s="1"/>
  <c r="AG33" i="9"/>
  <c r="AN33" i="9" s="1"/>
  <c r="AE33" i="9"/>
  <c r="AD33" i="9"/>
  <c r="AC33" i="9"/>
  <c r="AB33" i="9"/>
  <c r="AA33" i="9"/>
  <c r="Z33" i="9"/>
  <c r="V33" i="9"/>
  <c r="U33" i="9"/>
  <c r="T33" i="9"/>
  <c r="S33" i="9"/>
  <c r="Q33" i="9"/>
  <c r="P33" i="9"/>
  <c r="H33" i="9"/>
  <c r="G33" i="9"/>
  <c r="F33" i="9"/>
  <c r="E33" i="9"/>
  <c r="D33" i="9"/>
  <c r="AZ32" i="9"/>
  <c r="BG32" i="9" s="1"/>
  <c r="AY32" i="9"/>
  <c r="BF32" i="9" s="1"/>
  <c r="AX32" i="9"/>
  <c r="BE32" i="9" s="1"/>
  <c r="AW32" i="9"/>
  <c r="BD32" i="9" s="1"/>
  <c r="AV32" i="9"/>
  <c r="BC32" i="9" s="1"/>
  <c r="AU32" i="9"/>
  <c r="BB32" i="9" s="1"/>
  <c r="AL32" i="9"/>
  <c r="AS32" i="9" s="1"/>
  <c r="AK32" i="9"/>
  <c r="AR32" i="9" s="1"/>
  <c r="AJ32" i="9"/>
  <c r="AQ32" i="9" s="1"/>
  <c r="AI32" i="9"/>
  <c r="AP32" i="9" s="1"/>
  <c r="AH32" i="9"/>
  <c r="AO32" i="9" s="1"/>
  <c r="AG32" i="9"/>
  <c r="AN32" i="9" s="1"/>
  <c r="AE32" i="9"/>
  <c r="AD32" i="9"/>
  <c r="AC32" i="9"/>
  <c r="AB32" i="9"/>
  <c r="AA32" i="9"/>
  <c r="Z32" i="9"/>
  <c r="V32" i="9"/>
  <c r="U32" i="9"/>
  <c r="T32" i="9"/>
  <c r="S32" i="9"/>
  <c r="Q32" i="9"/>
  <c r="P32" i="9"/>
  <c r="H32" i="9"/>
  <c r="G32" i="9"/>
  <c r="F32" i="9"/>
  <c r="E32" i="9"/>
  <c r="D32" i="9"/>
  <c r="AZ31" i="9"/>
  <c r="BG31" i="9" s="1"/>
  <c r="AY31" i="9"/>
  <c r="BF31" i="9" s="1"/>
  <c r="AX31" i="9"/>
  <c r="BE31" i="9" s="1"/>
  <c r="AW31" i="9"/>
  <c r="BD31" i="9" s="1"/>
  <c r="AV31" i="9"/>
  <c r="BC31" i="9" s="1"/>
  <c r="AU31" i="9"/>
  <c r="BB31" i="9" s="1"/>
  <c r="AL31" i="9"/>
  <c r="AS31" i="9" s="1"/>
  <c r="AK31" i="9"/>
  <c r="AR31" i="9" s="1"/>
  <c r="AJ31" i="9"/>
  <c r="AQ31" i="9" s="1"/>
  <c r="AI31" i="9"/>
  <c r="AP31" i="9" s="1"/>
  <c r="AH31" i="9"/>
  <c r="AO31" i="9" s="1"/>
  <c r="AG31" i="9"/>
  <c r="AN31" i="9" s="1"/>
  <c r="AE31" i="9"/>
  <c r="AD31" i="9"/>
  <c r="AC31" i="9"/>
  <c r="AB31" i="9"/>
  <c r="AA31" i="9"/>
  <c r="Z31" i="9"/>
  <c r="V31" i="9"/>
  <c r="U31" i="9"/>
  <c r="T31" i="9"/>
  <c r="S31" i="9"/>
  <c r="Q31" i="9"/>
  <c r="P31" i="9"/>
  <c r="H31" i="9"/>
  <c r="G31" i="9"/>
  <c r="F31" i="9"/>
  <c r="E31" i="9"/>
  <c r="D31" i="9"/>
  <c r="AZ30" i="9"/>
  <c r="BG30" i="9" s="1"/>
  <c r="AY30" i="9"/>
  <c r="BF30" i="9" s="1"/>
  <c r="AX30" i="9"/>
  <c r="BE30" i="9" s="1"/>
  <c r="AW30" i="9"/>
  <c r="BD30" i="9" s="1"/>
  <c r="AV30" i="9"/>
  <c r="BC30" i="9" s="1"/>
  <c r="AU30" i="9"/>
  <c r="BB30" i="9" s="1"/>
  <c r="AL30" i="9"/>
  <c r="AS30" i="9" s="1"/>
  <c r="AK30" i="9"/>
  <c r="AR30" i="9" s="1"/>
  <c r="AJ30" i="9"/>
  <c r="AQ30" i="9" s="1"/>
  <c r="AI30" i="9"/>
  <c r="AP30" i="9" s="1"/>
  <c r="AH30" i="9"/>
  <c r="AO30" i="9" s="1"/>
  <c r="AG30" i="9"/>
  <c r="AN30" i="9" s="1"/>
  <c r="AE30" i="9"/>
  <c r="AD30" i="9"/>
  <c r="AC30" i="9"/>
  <c r="AB30" i="9"/>
  <c r="AA30" i="9"/>
  <c r="Z30" i="9"/>
  <c r="V30" i="9"/>
  <c r="U30" i="9"/>
  <c r="T30" i="9"/>
  <c r="S30" i="9"/>
  <c r="Q30" i="9"/>
  <c r="P30" i="9"/>
  <c r="H30" i="9"/>
  <c r="G30" i="9"/>
  <c r="F30" i="9"/>
  <c r="E30" i="9"/>
  <c r="D30" i="9"/>
  <c r="AZ29" i="9"/>
  <c r="BG29" i="9" s="1"/>
  <c r="AY29" i="9"/>
  <c r="BF29" i="9" s="1"/>
  <c r="AX29" i="9"/>
  <c r="BE29" i="9" s="1"/>
  <c r="AW29" i="9"/>
  <c r="BD29" i="9" s="1"/>
  <c r="AV29" i="9"/>
  <c r="BC29" i="9" s="1"/>
  <c r="AU29" i="9"/>
  <c r="BB29" i="9" s="1"/>
  <c r="AL29" i="9"/>
  <c r="AS29" i="9" s="1"/>
  <c r="AK29" i="9"/>
  <c r="AR29" i="9" s="1"/>
  <c r="AJ29" i="9"/>
  <c r="AQ29" i="9" s="1"/>
  <c r="AI29" i="9"/>
  <c r="AP29" i="9" s="1"/>
  <c r="AH29" i="9"/>
  <c r="AO29" i="9" s="1"/>
  <c r="AG29" i="9"/>
  <c r="AN29" i="9" s="1"/>
  <c r="AE29" i="9"/>
  <c r="AD29" i="9"/>
  <c r="AC29" i="9"/>
  <c r="AB29" i="9"/>
  <c r="AA29" i="9"/>
  <c r="Z29" i="9"/>
  <c r="V29" i="9"/>
  <c r="U29" i="9"/>
  <c r="T29" i="9"/>
  <c r="S29" i="9"/>
  <c r="Q29" i="9"/>
  <c r="P29" i="9"/>
  <c r="H29" i="9"/>
  <c r="G29" i="9"/>
  <c r="F29" i="9"/>
  <c r="E29" i="9"/>
  <c r="D29" i="9"/>
  <c r="AZ28" i="9"/>
  <c r="BG28" i="9" s="1"/>
  <c r="AY28" i="9"/>
  <c r="BF28" i="9" s="1"/>
  <c r="AX28" i="9"/>
  <c r="BE28" i="9" s="1"/>
  <c r="AW28" i="9"/>
  <c r="BD28" i="9" s="1"/>
  <c r="AV28" i="9"/>
  <c r="BC28" i="9" s="1"/>
  <c r="AU28" i="9"/>
  <c r="BB28" i="9" s="1"/>
  <c r="AL28" i="9"/>
  <c r="AS28" i="9" s="1"/>
  <c r="AK28" i="9"/>
  <c r="AR28" i="9" s="1"/>
  <c r="AJ28" i="9"/>
  <c r="AQ28" i="9" s="1"/>
  <c r="AI28" i="9"/>
  <c r="AP28" i="9" s="1"/>
  <c r="AH28" i="9"/>
  <c r="AO28" i="9" s="1"/>
  <c r="AG28" i="9"/>
  <c r="AN28" i="9" s="1"/>
  <c r="AE28" i="9"/>
  <c r="AD28" i="9"/>
  <c r="AC28" i="9"/>
  <c r="AB28" i="9"/>
  <c r="AA28" i="9"/>
  <c r="Z28" i="9"/>
  <c r="V28" i="9"/>
  <c r="U28" i="9"/>
  <c r="T28" i="9"/>
  <c r="S28" i="9"/>
  <c r="Q28" i="9"/>
  <c r="P28" i="9"/>
  <c r="H28" i="9"/>
  <c r="G28" i="9"/>
  <c r="F28" i="9"/>
  <c r="E28" i="9"/>
  <c r="D28" i="9"/>
  <c r="AZ27" i="9"/>
  <c r="BG27" i="9" s="1"/>
  <c r="AY27" i="9"/>
  <c r="BF27" i="9" s="1"/>
  <c r="AX27" i="9"/>
  <c r="BE27" i="9" s="1"/>
  <c r="AW27" i="9"/>
  <c r="BD27" i="9" s="1"/>
  <c r="AV27" i="9"/>
  <c r="BC27" i="9" s="1"/>
  <c r="AU27" i="9"/>
  <c r="BB27" i="9" s="1"/>
  <c r="AL27" i="9"/>
  <c r="AS27" i="9" s="1"/>
  <c r="AK27" i="9"/>
  <c r="AR27" i="9" s="1"/>
  <c r="AJ27" i="9"/>
  <c r="AQ27" i="9" s="1"/>
  <c r="AI27" i="9"/>
  <c r="AP27" i="9" s="1"/>
  <c r="AH27" i="9"/>
  <c r="AO27" i="9" s="1"/>
  <c r="AG27" i="9"/>
  <c r="AN27" i="9" s="1"/>
  <c r="AE27" i="9"/>
  <c r="AD27" i="9"/>
  <c r="AC27" i="9"/>
  <c r="AB27" i="9"/>
  <c r="AA27" i="9"/>
  <c r="Z27" i="9"/>
  <c r="V27" i="9"/>
  <c r="U27" i="9"/>
  <c r="T27" i="9"/>
  <c r="S27" i="9"/>
  <c r="Q27" i="9"/>
  <c r="P27" i="9"/>
  <c r="H27" i="9"/>
  <c r="G27" i="9"/>
  <c r="F27" i="9"/>
  <c r="E27" i="9"/>
  <c r="D27" i="9"/>
  <c r="AZ26" i="9"/>
  <c r="BG26" i="9" s="1"/>
  <c r="AY26" i="9"/>
  <c r="BF26" i="9" s="1"/>
  <c r="AX26" i="9"/>
  <c r="BE26" i="9" s="1"/>
  <c r="AW26" i="9"/>
  <c r="BD26" i="9" s="1"/>
  <c r="AV26" i="9"/>
  <c r="BC26" i="9" s="1"/>
  <c r="AU26" i="9"/>
  <c r="BB26" i="9" s="1"/>
  <c r="AL26" i="9"/>
  <c r="AS26" i="9" s="1"/>
  <c r="AK26" i="9"/>
  <c r="AR26" i="9" s="1"/>
  <c r="AJ26" i="9"/>
  <c r="AQ26" i="9" s="1"/>
  <c r="AI26" i="9"/>
  <c r="AP26" i="9" s="1"/>
  <c r="AH26" i="9"/>
  <c r="AO26" i="9" s="1"/>
  <c r="AG26" i="9"/>
  <c r="AN26" i="9" s="1"/>
  <c r="AE26" i="9"/>
  <c r="AD26" i="9"/>
  <c r="AC26" i="9"/>
  <c r="AB26" i="9"/>
  <c r="AA26" i="9"/>
  <c r="Z26" i="9"/>
  <c r="V26" i="9"/>
  <c r="U26" i="9"/>
  <c r="T26" i="9"/>
  <c r="S26" i="9"/>
  <c r="Q26" i="9"/>
  <c r="P26" i="9"/>
  <c r="H26" i="9"/>
  <c r="G26" i="9"/>
  <c r="F26" i="9"/>
  <c r="E26" i="9"/>
  <c r="D26" i="9"/>
  <c r="AZ25" i="9"/>
  <c r="BG25" i="9" s="1"/>
  <c r="AY25" i="9"/>
  <c r="BF25" i="9" s="1"/>
  <c r="AX25" i="9"/>
  <c r="BE25" i="9" s="1"/>
  <c r="AW25" i="9"/>
  <c r="BD25" i="9" s="1"/>
  <c r="AV25" i="9"/>
  <c r="BC25" i="9" s="1"/>
  <c r="AU25" i="9"/>
  <c r="BB25" i="9" s="1"/>
  <c r="AL25" i="9"/>
  <c r="AS25" i="9" s="1"/>
  <c r="AK25" i="9"/>
  <c r="AR25" i="9" s="1"/>
  <c r="AJ25" i="9"/>
  <c r="AQ25" i="9" s="1"/>
  <c r="AI25" i="9"/>
  <c r="AP25" i="9" s="1"/>
  <c r="AH25" i="9"/>
  <c r="AO25" i="9" s="1"/>
  <c r="AG25" i="9"/>
  <c r="AN25" i="9" s="1"/>
  <c r="AE25" i="9"/>
  <c r="AD25" i="9"/>
  <c r="AC25" i="9"/>
  <c r="AB25" i="9"/>
  <c r="AA25" i="9"/>
  <c r="Z25" i="9"/>
  <c r="V25" i="9"/>
  <c r="U25" i="9"/>
  <c r="T25" i="9"/>
  <c r="S25" i="9"/>
  <c r="Q25" i="9"/>
  <c r="P25" i="9"/>
  <c r="H25" i="9"/>
  <c r="G25" i="9"/>
  <c r="F25" i="9"/>
  <c r="E25" i="9"/>
  <c r="D25" i="9"/>
  <c r="AZ24" i="9"/>
  <c r="BG24" i="9" s="1"/>
  <c r="AY24" i="9"/>
  <c r="BF24" i="9" s="1"/>
  <c r="AX24" i="9"/>
  <c r="BE24" i="9" s="1"/>
  <c r="AW24" i="9"/>
  <c r="BD24" i="9" s="1"/>
  <c r="AV24" i="9"/>
  <c r="BC24" i="9" s="1"/>
  <c r="AU24" i="9"/>
  <c r="BB24" i="9" s="1"/>
  <c r="AL24" i="9"/>
  <c r="AS24" i="9" s="1"/>
  <c r="AK24" i="9"/>
  <c r="AR24" i="9" s="1"/>
  <c r="AJ24" i="9"/>
  <c r="AQ24" i="9" s="1"/>
  <c r="AI24" i="9"/>
  <c r="AP24" i="9" s="1"/>
  <c r="AH24" i="9"/>
  <c r="AO24" i="9" s="1"/>
  <c r="AG24" i="9"/>
  <c r="AN24" i="9" s="1"/>
  <c r="AE24" i="9"/>
  <c r="AD24" i="9"/>
  <c r="AC24" i="9"/>
  <c r="AB24" i="9"/>
  <c r="AA24" i="9"/>
  <c r="Z24" i="9"/>
  <c r="V24" i="9"/>
  <c r="U24" i="9"/>
  <c r="T24" i="9"/>
  <c r="S24" i="9"/>
  <c r="Q24" i="9"/>
  <c r="P24" i="9"/>
  <c r="H24" i="9"/>
  <c r="G24" i="9"/>
  <c r="F24" i="9"/>
  <c r="E24" i="9"/>
  <c r="D24" i="9"/>
  <c r="AZ23" i="9"/>
  <c r="BG23" i="9" s="1"/>
  <c r="AY23" i="9"/>
  <c r="BF23" i="9" s="1"/>
  <c r="AX23" i="9"/>
  <c r="BE23" i="9" s="1"/>
  <c r="AW23" i="9"/>
  <c r="BD23" i="9" s="1"/>
  <c r="AV23" i="9"/>
  <c r="BC23" i="9" s="1"/>
  <c r="AU23" i="9"/>
  <c r="BB23" i="9" s="1"/>
  <c r="AL23" i="9"/>
  <c r="AS23" i="9" s="1"/>
  <c r="AK23" i="9"/>
  <c r="AR23" i="9" s="1"/>
  <c r="AJ23" i="9"/>
  <c r="AQ23" i="9" s="1"/>
  <c r="AI23" i="9"/>
  <c r="AP23" i="9" s="1"/>
  <c r="AH23" i="9"/>
  <c r="AO23" i="9" s="1"/>
  <c r="AG23" i="9"/>
  <c r="AN23" i="9" s="1"/>
  <c r="AE23" i="9"/>
  <c r="AD23" i="9"/>
  <c r="AC23" i="9"/>
  <c r="AB23" i="9"/>
  <c r="AA23" i="9"/>
  <c r="Z23" i="9"/>
  <c r="V23" i="9"/>
  <c r="U23" i="9"/>
  <c r="T23" i="9"/>
  <c r="S23" i="9"/>
  <c r="Q23" i="9"/>
  <c r="P23" i="9"/>
  <c r="H23" i="9"/>
  <c r="G23" i="9"/>
  <c r="F23" i="9"/>
  <c r="E23" i="9"/>
  <c r="D23" i="9"/>
  <c r="AZ22" i="9"/>
  <c r="BG22" i="9" s="1"/>
  <c r="AY22" i="9"/>
  <c r="BF22" i="9" s="1"/>
  <c r="AX22" i="9"/>
  <c r="BE22" i="9" s="1"/>
  <c r="AW22" i="9"/>
  <c r="BD22" i="9" s="1"/>
  <c r="AV22" i="9"/>
  <c r="BC22" i="9" s="1"/>
  <c r="AU22" i="9"/>
  <c r="BB22" i="9" s="1"/>
  <c r="AL22" i="9"/>
  <c r="AS22" i="9" s="1"/>
  <c r="AK22" i="9"/>
  <c r="AR22" i="9" s="1"/>
  <c r="AJ22" i="9"/>
  <c r="AQ22" i="9" s="1"/>
  <c r="AI22" i="9"/>
  <c r="AP22" i="9" s="1"/>
  <c r="AH22" i="9"/>
  <c r="AO22" i="9" s="1"/>
  <c r="AG22" i="9"/>
  <c r="AN22" i="9" s="1"/>
  <c r="AE22" i="9"/>
  <c r="AD22" i="9"/>
  <c r="AC22" i="9"/>
  <c r="AB22" i="9"/>
  <c r="AA22" i="9"/>
  <c r="Z22" i="9"/>
  <c r="V22" i="9"/>
  <c r="U22" i="9"/>
  <c r="T22" i="9"/>
  <c r="S22" i="9"/>
  <c r="Q22" i="9"/>
  <c r="P22" i="9"/>
  <c r="H22" i="9"/>
  <c r="G22" i="9"/>
  <c r="F22" i="9"/>
  <c r="E22" i="9"/>
  <c r="D22" i="9"/>
  <c r="AZ19" i="9"/>
  <c r="BG19" i="9" s="1"/>
  <c r="AY19" i="9"/>
  <c r="BF19" i="9" s="1"/>
  <c r="AE19" i="9"/>
  <c r="AD19" i="9"/>
  <c r="AK19" i="9" s="1"/>
  <c r="AR19" i="9" s="1"/>
  <c r="V19" i="9"/>
  <c r="AC19" i="9" s="1"/>
  <c r="U19" i="9"/>
  <c r="AB19" i="9" s="1"/>
  <c r="AI19" i="9" s="1"/>
  <c r="AP19" i="9" s="1"/>
  <c r="T19" i="9"/>
  <c r="AA19" i="9" s="1"/>
  <c r="S19" i="9"/>
  <c r="Z19" i="9" s="1"/>
  <c r="H19" i="9"/>
  <c r="G19" i="9"/>
  <c r="F19" i="9"/>
  <c r="E19" i="9"/>
  <c r="D19" i="9"/>
  <c r="AZ21" i="9"/>
  <c r="BG21" i="9" s="1"/>
  <c r="AY21" i="9"/>
  <c r="BF21" i="9" s="1"/>
  <c r="AE21" i="9"/>
  <c r="AD21" i="9"/>
  <c r="V21" i="9"/>
  <c r="AC21" i="9" s="1"/>
  <c r="AJ21" i="9" s="1"/>
  <c r="AQ21" i="9" s="1"/>
  <c r="U21" i="9"/>
  <c r="AB21" i="9" s="1"/>
  <c r="AI21" i="9" s="1"/>
  <c r="AP21" i="9" s="1"/>
  <c r="T21" i="9"/>
  <c r="AA21" i="9" s="1"/>
  <c r="S21" i="9"/>
  <c r="Z21" i="9" s="1"/>
  <c r="H21" i="9"/>
  <c r="G21" i="9"/>
  <c r="F21" i="9"/>
  <c r="E21" i="9"/>
  <c r="D21" i="9"/>
  <c r="V9" i="9"/>
  <c r="U9" i="9"/>
  <c r="T9" i="9"/>
  <c r="AA9" i="9" s="1"/>
  <c r="S9" i="9"/>
  <c r="Z9" i="9" s="1"/>
  <c r="V8" i="9"/>
  <c r="U8" i="9"/>
  <c r="AB8" i="9" s="1"/>
  <c r="T8" i="9"/>
  <c r="AA8" i="9" s="1"/>
  <c r="S8" i="9"/>
  <c r="Z8" i="9" s="1"/>
  <c r="AE20" i="9"/>
  <c r="V20" i="9"/>
  <c r="AC20" i="9" s="1"/>
  <c r="U20" i="9"/>
  <c r="AB20" i="9" s="1"/>
  <c r="AI20" i="9" s="1"/>
  <c r="AP20" i="9" s="1"/>
  <c r="T20" i="9"/>
  <c r="AA20" i="9" s="1"/>
  <c r="S20" i="9"/>
  <c r="H20" i="9"/>
  <c r="G20" i="9"/>
  <c r="F20" i="9"/>
  <c r="E20" i="9"/>
  <c r="D20" i="9"/>
  <c r="V16" i="9"/>
  <c r="AC16" i="9" s="1"/>
  <c r="U16" i="9"/>
  <c r="AB16" i="9" s="1"/>
  <c r="T16" i="9"/>
  <c r="AA16" i="9" s="1"/>
  <c r="S16" i="9"/>
  <c r="Z16" i="9" s="1"/>
  <c r="X17" i="9"/>
  <c r="AE17" i="9" s="1"/>
  <c r="W17" i="9"/>
  <c r="AD17" i="9" s="1"/>
  <c r="V17" i="9"/>
  <c r="AC17" i="9" s="1"/>
  <c r="U17" i="9"/>
  <c r="AB17" i="9" s="1"/>
  <c r="T17" i="9"/>
  <c r="AA17" i="9" s="1"/>
  <c r="S17" i="9"/>
  <c r="Z17" i="9" s="1"/>
  <c r="X13" i="9"/>
  <c r="AE13" i="9" s="1"/>
  <c r="W13" i="9"/>
  <c r="AD13" i="9" s="1"/>
  <c r="V13" i="9"/>
  <c r="AC13" i="9" s="1"/>
  <c r="U13" i="9"/>
  <c r="AB13" i="9" s="1"/>
  <c r="T13" i="9"/>
  <c r="AA13" i="9" s="1"/>
  <c r="S13" i="9"/>
  <c r="Z13" i="9" s="1"/>
  <c r="X18" i="9"/>
  <c r="AE18" i="9" s="1"/>
  <c r="W18" i="9"/>
  <c r="AD18" i="9" s="1"/>
  <c r="V18" i="9"/>
  <c r="AC18" i="9" s="1"/>
  <c r="U18" i="9"/>
  <c r="AB18" i="9" s="1"/>
  <c r="T18" i="9"/>
  <c r="AA18" i="9" s="1"/>
  <c r="S18" i="9"/>
  <c r="Z18" i="9" s="1"/>
  <c r="X11" i="9"/>
  <c r="AE11" i="9" s="1"/>
  <c r="W11" i="9"/>
  <c r="AD11" i="9" s="1"/>
  <c r="V11" i="9"/>
  <c r="AC11" i="9" s="1"/>
  <c r="U11" i="9"/>
  <c r="AB11" i="9" s="1"/>
  <c r="T11" i="9"/>
  <c r="AA11" i="9" s="1"/>
  <c r="S11" i="9"/>
  <c r="Z11" i="9" s="1"/>
  <c r="X14" i="9"/>
  <c r="AE14" i="9" s="1"/>
  <c r="W14" i="9"/>
  <c r="AD14" i="9" s="1"/>
  <c r="V14" i="9"/>
  <c r="AC14" i="9" s="1"/>
  <c r="U14" i="9"/>
  <c r="AB14" i="9" s="1"/>
  <c r="T14" i="9"/>
  <c r="AA14" i="9" s="1"/>
  <c r="S14" i="9"/>
  <c r="Z14" i="9" s="1"/>
  <c r="X10" i="9"/>
  <c r="AE10" i="9" s="1"/>
  <c r="W10" i="9"/>
  <c r="AD10" i="9" s="1"/>
  <c r="V10" i="9"/>
  <c r="AC10" i="9" s="1"/>
  <c r="U10" i="9"/>
  <c r="AB10" i="9" s="1"/>
  <c r="T10" i="9"/>
  <c r="AA10" i="9" s="1"/>
  <c r="S10" i="9"/>
  <c r="Z10" i="9" s="1"/>
  <c r="X12" i="9"/>
  <c r="AE12" i="9" s="1"/>
  <c r="W12" i="9"/>
  <c r="AD12" i="9" s="1"/>
  <c r="V12" i="9"/>
  <c r="AC12" i="9" s="1"/>
  <c r="U12" i="9"/>
  <c r="AB12" i="9" s="1"/>
  <c r="T12" i="9"/>
  <c r="S12" i="9"/>
  <c r="Z12" i="9" s="1"/>
  <c r="X7" i="9"/>
  <c r="AE7" i="9" s="1"/>
  <c r="W7" i="9"/>
  <c r="AD7" i="9" s="1"/>
  <c r="V7" i="9"/>
  <c r="AC7" i="9" s="1"/>
  <c r="U7" i="9"/>
  <c r="AB7" i="9" s="1"/>
  <c r="T7" i="9"/>
  <c r="AA7" i="9" s="1"/>
  <c r="S7" i="9"/>
  <c r="Z7" i="9" s="1"/>
  <c r="X15" i="9"/>
  <c r="AE15" i="9" s="1"/>
  <c r="W15" i="9"/>
  <c r="AD15" i="9" s="1"/>
  <c r="V15" i="9"/>
  <c r="AC15" i="9" s="1"/>
  <c r="U15" i="9"/>
  <c r="AB15" i="9" s="1"/>
  <c r="T15" i="9"/>
  <c r="AA15" i="9" s="1"/>
  <c r="S15" i="9"/>
  <c r="D2" i="9"/>
  <c r="I1" i="9"/>
  <c r="Z19" i="10" l="1"/>
  <c r="AA19" i="10"/>
  <c r="AD16" i="10"/>
  <c r="AZ20" i="9"/>
  <c r="BG20" i="9" s="1"/>
  <c r="AD8" i="11"/>
  <c r="AD14" i="11"/>
  <c r="AC14" i="11"/>
  <c r="Z10" i="11"/>
  <c r="AD7" i="10"/>
  <c r="AD9" i="10"/>
  <c r="AD18" i="10"/>
  <c r="AE18" i="10"/>
  <c r="AA10" i="10"/>
  <c r="AH19" i="9"/>
  <c r="AO19" i="9" s="1"/>
  <c r="C28" i="2"/>
  <c r="C48" i="2"/>
  <c r="AK21" i="9"/>
  <c r="AR21" i="9" s="1"/>
  <c r="AG19" i="9"/>
  <c r="AN19" i="9" s="1"/>
  <c r="AW21" i="9"/>
  <c r="BD21" i="9" s="1"/>
  <c r="AH21" i="9"/>
  <c r="AO21" i="9" s="1"/>
  <c r="AL21" i="9"/>
  <c r="AS21" i="9" s="1"/>
  <c r="AL19" i="9"/>
  <c r="AS19" i="9" s="1"/>
  <c r="AG21" i="9"/>
  <c r="AN21" i="9" s="1"/>
  <c r="AX21" i="9"/>
  <c r="AX19" i="9"/>
  <c r="BE19" i="9" s="1"/>
  <c r="AJ19" i="9"/>
  <c r="AQ19" i="9" s="1"/>
  <c r="AH20" i="9"/>
  <c r="AO20" i="9" s="1"/>
  <c r="AB9" i="9"/>
  <c r="AL20" i="9"/>
  <c r="AS20" i="9" s="1"/>
  <c r="AJ20" i="9"/>
  <c r="AQ20" i="9" s="1"/>
  <c r="AC9" i="9"/>
  <c r="AY20" i="9"/>
  <c r="BF20" i="9" s="1"/>
  <c r="AC8" i="9"/>
  <c r="AD20" i="9"/>
  <c r="AK20" i="9" s="1"/>
  <c r="AR20" i="9" s="1"/>
  <c r="Z20" i="9"/>
  <c r="AG20" i="9" s="1"/>
  <c r="C88" i="2"/>
  <c r="C68" i="2"/>
  <c r="C108" i="2"/>
  <c r="Q12" i="14"/>
  <c r="AN7" i="14"/>
  <c r="BG8" i="14"/>
  <c r="AW10" i="14"/>
  <c r="BD10" i="14" s="1"/>
  <c r="AU11" i="14"/>
  <c r="BB11" i="14" s="1"/>
  <c r="Q8" i="14"/>
  <c r="AV11" i="14"/>
  <c r="BC11" i="14" s="1"/>
  <c r="AU12" i="14"/>
  <c r="BB12" i="14" s="1"/>
  <c r="AN13" i="14"/>
  <c r="AY14" i="14"/>
  <c r="BF14" i="14" s="1"/>
  <c r="AU7" i="14"/>
  <c r="BB7" i="14" s="1"/>
  <c r="AN12" i="14"/>
  <c r="AV15" i="14"/>
  <c r="BC15" i="14" s="1"/>
  <c r="AN9" i="14"/>
  <c r="Q10" i="14"/>
  <c r="AW12" i="14"/>
  <c r="BD12" i="14" s="1"/>
  <c r="AU13" i="14"/>
  <c r="BB13" i="14" s="1"/>
  <c r="AY15" i="14"/>
  <c r="BF15" i="14" s="1"/>
  <c r="BF11" i="14"/>
  <c r="AV13" i="14"/>
  <c r="BC13" i="14" s="1"/>
  <c r="AU10" i="14"/>
  <c r="BB10" i="14" s="1"/>
  <c r="AU14" i="14"/>
  <c r="BB14" i="14" s="1"/>
  <c r="AN15" i="14"/>
  <c r="Q15" i="14"/>
  <c r="AU15" i="14"/>
  <c r="BB15" i="14" s="1"/>
  <c r="AJ7" i="13"/>
  <c r="AQ7" i="13" s="1"/>
  <c r="AJ15" i="13"/>
  <c r="AQ15" i="13" s="1"/>
  <c r="AY7" i="14"/>
  <c r="BF7" i="14" s="1"/>
  <c r="AV9" i="14"/>
  <c r="BC9" i="14" s="1"/>
  <c r="AV10" i="14"/>
  <c r="BC10" i="14" s="1"/>
  <c r="AN11" i="14"/>
  <c r="AH11" i="13"/>
  <c r="AO11" i="13" s="1"/>
  <c r="AI7" i="13"/>
  <c r="AP7" i="13" s="1"/>
  <c r="AJ10" i="13"/>
  <c r="AQ10" i="13" s="1"/>
  <c r="AI15" i="13"/>
  <c r="AP15" i="13" s="1"/>
  <c r="AV8" i="14"/>
  <c r="BC8" i="14" s="1"/>
  <c r="AZ9" i="14"/>
  <c r="AC12" i="14"/>
  <c r="AJ12" i="14" s="1"/>
  <c r="AQ12" i="14" s="1"/>
  <c r="AC14" i="14"/>
  <c r="AJ14" i="14" s="1"/>
  <c r="AQ14" i="14" s="1"/>
  <c r="AG7" i="13"/>
  <c r="AN7" i="13" s="1"/>
  <c r="BF11" i="13"/>
  <c r="AJ12" i="13"/>
  <c r="AQ12" i="13" s="1"/>
  <c r="AL14" i="13"/>
  <c r="AS14" i="13" s="1"/>
  <c r="AA7" i="14"/>
  <c r="AH7" i="14" s="1"/>
  <c r="AO7" i="14" s="1"/>
  <c r="AE8" i="14"/>
  <c r="AL8" i="14" s="1"/>
  <c r="AS8" i="14" s="1"/>
  <c r="AA9" i="14"/>
  <c r="AH9" i="14" s="1"/>
  <c r="AO9" i="14" s="1"/>
  <c r="AE10" i="14"/>
  <c r="AL10" i="14" s="1"/>
  <c r="AS10" i="14" s="1"/>
  <c r="AA11" i="14"/>
  <c r="AH11" i="14" s="1"/>
  <c r="AO11" i="14" s="1"/>
  <c r="AE12" i="14"/>
  <c r="AL12" i="14" s="1"/>
  <c r="AS12" i="14" s="1"/>
  <c r="AE14" i="14"/>
  <c r="AL14" i="14" s="1"/>
  <c r="AS14" i="14" s="1"/>
  <c r="AH7" i="13"/>
  <c r="AO7" i="13" s="1"/>
  <c r="AJ9" i="13"/>
  <c r="AQ9" i="13" s="1"/>
  <c r="BE13" i="13"/>
  <c r="AI14" i="13"/>
  <c r="AP14" i="13" s="1"/>
  <c r="AB7" i="14"/>
  <c r="AI7" i="14" s="1"/>
  <c r="AP7" i="14" s="1"/>
  <c r="AB9" i="14"/>
  <c r="AI9" i="14" s="1"/>
  <c r="AP9" i="14" s="1"/>
  <c r="AB11" i="14"/>
  <c r="AI11" i="14" s="1"/>
  <c r="AP11" i="14" s="1"/>
  <c r="AB13" i="14"/>
  <c r="AI13" i="14" s="1"/>
  <c r="AP13" i="14" s="1"/>
  <c r="BF13" i="13"/>
  <c r="AJ14" i="13"/>
  <c r="AQ14" i="13" s="1"/>
  <c r="AC9" i="14"/>
  <c r="AJ9" i="14" s="1"/>
  <c r="AQ9" i="14" s="1"/>
  <c r="AC11" i="14"/>
  <c r="AJ11" i="14" s="1"/>
  <c r="AQ11" i="14" s="1"/>
  <c r="AC13" i="14"/>
  <c r="AJ13" i="14" s="1"/>
  <c r="AQ13" i="14" s="1"/>
  <c r="AJ11" i="13"/>
  <c r="AQ11" i="13" s="1"/>
  <c r="AL10" i="13"/>
  <c r="AS10" i="13" s="1"/>
  <c r="AG11" i="13"/>
  <c r="AN11" i="13" s="1"/>
  <c r="AJ8" i="13"/>
  <c r="AQ8" i="13" s="1"/>
  <c r="AN9" i="13"/>
  <c r="AY8" i="13"/>
  <c r="AU9" i="13"/>
  <c r="BB9" i="13" s="1"/>
  <c r="AW9" i="13"/>
  <c r="BD9" i="13" s="1"/>
  <c r="AY10" i="13"/>
  <c r="Q13" i="13"/>
  <c r="AN13" i="13"/>
  <c r="Q7" i="13"/>
  <c r="AE8" i="13"/>
  <c r="AL8" i="13" s="1"/>
  <c r="AS8" i="13" s="1"/>
  <c r="AZ8" i="13"/>
  <c r="AY12" i="13"/>
  <c r="Z15" i="13"/>
  <c r="AG15" i="13" s="1"/>
  <c r="AU15" i="13" s="1"/>
  <c r="BB15" i="13" s="1"/>
  <c r="AI8" i="13"/>
  <c r="AW14" i="13"/>
  <c r="BD14" i="13" s="1"/>
  <c r="AS15" i="13"/>
  <c r="AX15" i="13"/>
  <c r="AD7" i="13"/>
  <c r="AK7" i="13" s="1"/>
  <c r="Z8" i="13"/>
  <c r="AG8" i="13" s="1"/>
  <c r="AD9" i="13"/>
  <c r="AK9" i="13" s="1"/>
  <c r="AR9" i="13" s="1"/>
  <c r="Z10" i="13"/>
  <c r="AG10" i="13" s="1"/>
  <c r="AD11" i="13"/>
  <c r="AK11" i="13" s="1"/>
  <c r="AR11" i="13" s="1"/>
  <c r="Z12" i="13"/>
  <c r="AG12" i="13" s="1"/>
  <c r="AU12" i="13" s="1"/>
  <c r="BB12" i="13" s="1"/>
  <c r="AD13" i="13"/>
  <c r="AK13" i="13" s="1"/>
  <c r="AR13" i="13" s="1"/>
  <c r="Z14" i="13"/>
  <c r="AG14" i="13" s="1"/>
  <c r="AD15" i="13"/>
  <c r="AK15" i="13" s="1"/>
  <c r="AR15" i="13" s="1"/>
  <c r="AE7" i="13"/>
  <c r="AL7" i="13" s="1"/>
  <c r="AS7" i="13" s="1"/>
  <c r="AA8" i="13"/>
  <c r="AH8" i="13" s="1"/>
  <c r="AO8" i="13" s="1"/>
  <c r="AE9" i="13"/>
  <c r="AL9" i="13" s="1"/>
  <c r="AS9" i="13" s="1"/>
  <c r="AA10" i="13"/>
  <c r="AH10" i="13" s="1"/>
  <c r="AO10" i="13" s="1"/>
  <c r="AE11" i="13"/>
  <c r="AL11" i="13" s="1"/>
  <c r="AS11" i="13" s="1"/>
  <c r="AA12" i="13"/>
  <c r="AH12" i="13" s="1"/>
  <c r="AO12" i="13" s="1"/>
  <c r="AE13" i="13"/>
  <c r="AL13" i="13" s="1"/>
  <c r="AS13" i="13" s="1"/>
  <c r="AA14" i="13"/>
  <c r="AH14" i="13" s="1"/>
  <c r="AO14" i="13" s="1"/>
  <c r="AA15" i="13"/>
  <c r="AH15" i="13" s="1"/>
  <c r="AO15" i="13" s="1"/>
  <c r="AB15" i="11"/>
  <c r="AE11" i="11"/>
  <c r="AA10" i="11"/>
  <c r="AE8" i="11"/>
  <c r="AA9" i="11"/>
  <c r="AE13" i="11"/>
  <c r="AE14" i="11"/>
  <c r="Z11" i="11"/>
  <c r="AD10" i="11"/>
  <c r="Z8" i="11"/>
  <c r="AD9" i="11"/>
  <c r="Z13" i="11"/>
  <c r="AD7" i="11"/>
  <c r="Z14" i="11"/>
  <c r="AD12" i="11"/>
  <c r="Z15" i="11"/>
  <c r="AA11" i="11"/>
  <c r="AE10" i="11"/>
  <c r="AA8" i="11"/>
  <c r="AE9" i="11"/>
  <c r="AA13" i="11"/>
  <c r="AE7" i="11"/>
  <c r="AA14" i="11"/>
  <c r="AE12" i="11"/>
  <c r="AA15" i="11"/>
  <c r="AB14" i="10"/>
  <c r="AB18" i="10"/>
  <c r="AB7" i="10"/>
  <c r="AB9" i="10"/>
  <c r="AC14" i="10"/>
  <c r="AC18" i="10"/>
  <c r="AC7" i="10"/>
  <c r="AC9" i="10"/>
  <c r="AC13" i="10"/>
  <c r="AA12" i="9"/>
  <c r="Z15" i="9"/>
  <c r="BE21" i="9" l="1"/>
  <c r="C49" i="2"/>
  <c r="C29" i="2"/>
  <c r="C89" i="2"/>
  <c r="Q21" i="9"/>
  <c r="Q19" i="9"/>
  <c r="AN20" i="9"/>
  <c r="Q20" i="9"/>
  <c r="C90" i="2"/>
  <c r="C69" i="2"/>
  <c r="C109" i="2"/>
  <c r="AX10" i="13"/>
  <c r="BE10" i="13" s="1"/>
  <c r="BF10" i="13"/>
  <c r="Q9" i="13"/>
  <c r="AX8" i="14"/>
  <c r="BE8" i="14" s="1"/>
  <c r="AZ11" i="14"/>
  <c r="BG11" i="14" s="1"/>
  <c r="AW7" i="14"/>
  <c r="BD7" i="14" s="1"/>
  <c r="Q9" i="14"/>
  <c r="AV12" i="14"/>
  <c r="BC12" i="14" s="1"/>
  <c r="BF9" i="14"/>
  <c r="AX10" i="14"/>
  <c r="BE10" i="14" s="1"/>
  <c r="P10" i="14"/>
  <c r="AZ10" i="14"/>
  <c r="BG10" i="14" s="1"/>
  <c r="AX12" i="13"/>
  <c r="BE12" i="13" s="1"/>
  <c r="AX14" i="13"/>
  <c r="BE14" i="13" s="1"/>
  <c r="AV14" i="14"/>
  <c r="BC14" i="14" s="1"/>
  <c r="P14" i="14" s="1"/>
  <c r="AW8" i="14"/>
  <c r="BD8" i="14" s="1"/>
  <c r="P8" i="14" s="1"/>
  <c r="AU10" i="13"/>
  <c r="BB10" i="13" s="1"/>
  <c r="AU13" i="13"/>
  <c r="BB13" i="13" s="1"/>
  <c r="AX11" i="13"/>
  <c r="BE11" i="13" s="1"/>
  <c r="Q11" i="13"/>
  <c r="BG9" i="14"/>
  <c r="AZ12" i="14"/>
  <c r="BG12" i="14" s="1"/>
  <c r="AX7" i="14"/>
  <c r="BE7" i="14" s="1"/>
  <c r="Q14" i="14"/>
  <c r="AV7" i="14"/>
  <c r="BC7" i="14" s="1"/>
  <c r="P7" i="14" s="1"/>
  <c r="B7" i="14" s="1"/>
  <c r="AW14" i="14"/>
  <c r="BD14" i="14" s="1"/>
  <c r="Q7" i="14"/>
  <c r="AX9" i="13"/>
  <c r="BE9" i="13" s="1"/>
  <c r="P9" i="13" s="1"/>
  <c r="AX7" i="13"/>
  <c r="BE7" i="13" s="1"/>
  <c r="AW9" i="14"/>
  <c r="BD9" i="14" s="1"/>
  <c r="P9" i="14" s="1"/>
  <c r="AX9" i="14"/>
  <c r="BE9" i="14" s="1"/>
  <c r="AY7" i="13"/>
  <c r="BF7" i="13" s="1"/>
  <c r="Q11" i="14"/>
  <c r="AZ15" i="14"/>
  <c r="BG15" i="14" s="1"/>
  <c r="P13" i="14"/>
  <c r="Q13" i="14"/>
  <c r="AX14" i="14"/>
  <c r="BE14" i="14" s="1"/>
  <c r="BF8" i="13"/>
  <c r="AX15" i="14"/>
  <c r="BE15" i="14" s="1"/>
  <c r="AZ7" i="14"/>
  <c r="BG7" i="14" s="1"/>
  <c r="AZ13" i="14"/>
  <c r="BG13" i="14" s="1"/>
  <c r="AX8" i="13"/>
  <c r="BE8" i="13" s="1"/>
  <c r="AW15" i="14"/>
  <c r="BD15" i="14" s="1"/>
  <c r="P15" i="14" s="1"/>
  <c r="AX12" i="14"/>
  <c r="BE12" i="14" s="1"/>
  <c r="P12" i="14" s="1"/>
  <c r="AX11" i="14"/>
  <c r="BE11" i="14" s="1"/>
  <c r="AZ14" i="14"/>
  <c r="BG14" i="14" s="1"/>
  <c r="P11" i="14"/>
  <c r="AV9" i="13"/>
  <c r="BC9" i="13" s="1"/>
  <c r="AZ11" i="13"/>
  <c r="BG11" i="13" s="1"/>
  <c r="AN14" i="13"/>
  <c r="Q14" i="13"/>
  <c r="AV14" i="13"/>
  <c r="BC14" i="13" s="1"/>
  <c r="AY15" i="13"/>
  <c r="BF15" i="13" s="1"/>
  <c r="Q15" i="13"/>
  <c r="AN15" i="13"/>
  <c r="AV15" i="13"/>
  <c r="BC15" i="13" s="1"/>
  <c r="AU14" i="13"/>
  <c r="BB14" i="13" s="1"/>
  <c r="AZ13" i="13"/>
  <c r="BG13" i="13" s="1"/>
  <c r="AV7" i="13"/>
  <c r="BC7" i="13" s="1"/>
  <c r="AZ10" i="13"/>
  <c r="BG10" i="13" s="1"/>
  <c r="AR7" i="13"/>
  <c r="AY14" i="13"/>
  <c r="BF14" i="13" s="1"/>
  <c r="AN12" i="13"/>
  <c r="Q12" i="13"/>
  <c r="BE15" i="13"/>
  <c r="BF12" i="13"/>
  <c r="AN8" i="13"/>
  <c r="Q8" i="13"/>
  <c r="AU7" i="13"/>
  <c r="BB7" i="13" s="1"/>
  <c r="AZ7" i="13"/>
  <c r="BG7" i="13" s="1"/>
  <c r="AZ15" i="13"/>
  <c r="BG15" i="13" s="1"/>
  <c r="AV13" i="13"/>
  <c r="BC13" i="13" s="1"/>
  <c r="P13" i="13" s="1"/>
  <c r="AN10" i="13"/>
  <c r="Q10" i="13"/>
  <c r="AZ12" i="13"/>
  <c r="BG12" i="13" s="1"/>
  <c r="AV12" i="13"/>
  <c r="BC12" i="13" s="1"/>
  <c r="AV10" i="13"/>
  <c r="BC10" i="13" s="1"/>
  <c r="P10" i="13" s="1"/>
  <c r="AZ14" i="13"/>
  <c r="BG14" i="13" s="1"/>
  <c r="AV11" i="13"/>
  <c r="BC11" i="13" s="1"/>
  <c r="AP8" i="13"/>
  <c r="AW15" i="13"/>
  <c r="BD15" i="13" s="1"/>
  <c r="BG8" i="13"/>
  <c r="AU11" i="13"/>
  <c r="BB11" i="13" s="1"/>
  <c r="AW8" i="13"/>
  <c r="BD8" i="13" s="1"/>
  <c r="P8" i="13" s="1"/>
  <c r="AW7" i="13"/>
  <c r="BD7" i="13" s="1"/>
  <c r="C30" i="2" l="1"/>
  <c r="C50" i="2"/>
  <c r="C91" i="2"/>
  <c r="C70" i="2"/>
  <c r="C110" i="2"/>
  <c r="B8" i="14"/>
  <c r="B9" i="14"/>
  <c r="B10" i="14" s="1"/>
  <c r="B11" i="14" s="1"/>
  <c r="B12" i="14" s="1"/>
  <c r="B13" i="14" s="1"/>
  <c r="B14" i="14" s="1"/>
  <c r="B15" i="14" s="1"/>
  <c r="P12" i="13"/>
  <c r="P15" i="13"/>
  <c r="P7" i="13"/>
  <c r="P11" i="13"/>
  <c r="P14" i="13"/>
  <c r="C31" i="2" l="1"/>
  <c r="C51" i="2"/>
  <c r="C71" i="2"/>
  <c r="C92" i="2"/>
  <c r="C111" i="2"/>
  <c r="B7" i="13"/>
  <c r="B8" i="13" s="1"/>
  <c r="B9" i="13" s="1"/>
  <c r="B10" i="13" s="1"/>
  <c r="B11" i="13" s="1"/>
  <c r="B12" i="13" s="1"/>
  <c r="B13" i="13" s="1"/>
  <c r="B14" i="13" s="1"/>
  <c r="B15" i="13" s="1"/>
  <c r="C72" i="2" l="1"/>
  <c r="C52" i="2"/>
  <c r="C32" i="2"/>
  <c r="C93" i="2"/>
  <c r="C112" i="2"/>
  <c r="C94" i="2"/>
  <c r="C53" i="2" l="1"/>
  <c r="C33" i="2"/>
  <c r="C73" i="2"/>
  <c r="C113" i="2"/>
  <c r="C95" i="2"/>
  <c r="W12" i="5"/>
  <c r="X12" i="5"/>
  <c r="W11" i="5"/>
  <c r="X11" i="5"/>
  <c r="W13" i="5"/>
  <c r="X13" i="5"/>
  <c r="W10" i="5"/>
  <c r="X10" i="5"/>
  <c r="W15" i="5"/>
  <c r="X15" i="5"/>
  <c r="W19" i="5"/>
  <c r="X19" i="5"/>
  <c r="AE19" i="5" s="1"/>
  <c r="W16" i="5"/>
  <c r="X16" i="5"/>
  <c r="W7" i="5"/>
  <c r="X7" i="5"/>
  <c r="W14" i="5"/>
  <c r="X14" i="5"/>
  <c r="AY21" i="5"/>
  <c r="BF21" i="5" s="1"/>
  <c r="AZ21" i="5"/>
  <c r="BG21" i="5" s="1"/>
  <c r="AY22" i="5"/>
  <c r="BF22" i="5" s="1"/>
  <c r="AZ22" i="5"/>
  <c r="BG22" i="5" s="1"/>
  <c r="AY23" i="5"/>
  <c r="BF23" i="5" s="1"/>
  <c r="AZ23" i="5"/>
  <c r="BG23" i="5" s="1"/>
  <c r="AY56" i="5"/>
  <c r="BF56" i="5" s="1"/>
  <c r="AZ56" i="5"/>
  <c r="BG56" i="5" s="1"/>
  <c r="AY24" i="5"/>
  <c r="BF24" i="5" s="1"/>
  <c r="AZ24" i="5"/>
  <c r="BG24" i="5" s="1"/>
  <c r="AY25" i="5"/>
  <c r="BF25" i="5" s="1"/>
  <c r="AZ25" i="5"/>
  <c r="BG25" i="5" s="1"/>
  <c r="AY26" i="5"/>
  <c r="BF26" i="5" s="1"/>
  <c r="AZ26" i="5"/>
  <c r="BG26" i="5" s="1"/>
  <c r="AY27" i="5"/>
  <c r="BF27" i="5" s="1"/>
  <c r="AZ27" i="5"/>
  <c r="BG27" i="5" s="1"/>
  <c r="AY28" i="5"/>
  <c r="BF28" i="5" s="1"/>
  <c r="AZ28" i="5"/>
  <c r="BG28" i="5" s="1"/>
  <c r="AY29" i="5"/>
  <c r="BF29" i="5" s="1"/>
  <c r="AZ29" i="5"/>
  <c r="BG29" i="5" s="1"/>
  <c r="AY30" i="5"/>
  <c r="BF30" i="5" s="1"/>
  <c r="AZ30" i="5"/>
  <c r="BG30" i="5" s="1"/>
  <c r="AY31" i="5"/>
  <c r="BF31" i="5" s="1"/>
  <c r="AZ31" i="5"/>
  <c r="BG31" i="5" s="1"/>
  <c r="AY32" i="5"/>
  <c r="BF32" i="5" s="1"/>
  <c r="AZ32" i="5"/>
  <c r="BG32" i="5" s="1"/>
  <c r="AY33" i="5"/>
  <c r="BF33" i="5" s="1"/>
  <c r="AZ33" i="5"/>
  <c r="BG33" i="5" s="1"/>
  <c r="AY34" i="5"/>
  <c r="BF34" i="5" s="1"/>
  <c r="AZ34" i="5"/>
  <c r="BG34" i="5" s="1"/>
  <c r="AY35" i="5"/>
  <c r="BF35" i="5" s="1"/>
  <c r="AZ35" i="5"/>
  <c r="BG35" i="5" s="1"/>
  <c r="AY36" i="5"/>
  <c r="BF36" i="5" s="1"/>
  <c r="AZ36" i="5"/>
  <c r="BG36" i="5" s="1"/>
  <c r="AY37" i="5"/>
  <c r="BF37" i="5" s="1"/>
  <c r="AZ37" i="5"/>
  <c r="BG37" i="5" s="1"/>
  <c r="AY38" i="5"/>
  <c r="BF38" i="5" s="1"/>
  <c r="AZ38" i="5"/>
  <c r="BG38" i="5" s="1"/>
  <c r="AY39" i="5"/>
  <c r="BF39" i="5" s="1"/>
  <c r="AZ39" i="5"/>
  <c r="BG39" i="5" s="1"/>
  <c r="AY40" i="5"/>
  <c r="BF40" i="5" s="1"/>
  <c r="AZ40" i="5"/>
  <c r="BG40" i="5" s="1"/>
  <c r="AY41" i="5"/>
  <c r="BF41" i="5" s="1"/>
  <c r="AZ41" i="5"/>
  <c r="BG41" i="5" s="1"/>
  <c r="AY42" i="5"/>
  <c r="BF42" i="5" s="1"/>
  <c r="AZ42" i="5"/>
  <c r="BG42" i="5" s="1"/>
  <c r="AY43" i="5"/>
  <c r="BF43" i="5" s="1"/>
  <c r="AZ43" i="5"/>
  <c r="BG43" i="5" s="1"/>
  <c r="AY44" i="5"/>
  <c r="BF44" i="5" s="1"/>
  <c r="AZ44" i="5"/>
  <c r="BG44" i="5" s="1"/>
  <c r="AY45" i="5"/>
  <c r="BF45" i="5" s="1"/>
  <c r="AZ45" i="5"/>
  <c r="BG45" i="5" s="1"/>
  <c r="AY46" i="5"/>
  <c r="BF46" i="5" s="1"/>
  <c r="AZ46" i="5"/>
  <c r="BG46" i="5" s="1"/>
  <c r="AY47" i="5"/>
  <c r="BF47" i="5" s="1"/>
  <c r="AZ47" i="5"/>
  <c r="BG47" i="5" s="1"/>
  <c r="AY48" i="5"/>
  <c r="BF48" i="5" s="1"/>
  <c r="AZ48" i="5"/>
  <c r="BG48" i="5" s="1"/>
  <c r="AY49" i="5"/>
  <c r="BF49" i="5" s="1"/>
  <c r="AZ49" i="5"/>
  <c r="BG49" i="5" s="1"/>
  <c r="AY50" i="5"/>
  <c r="BF50" i="5" s="1"/>
  <c r="AZ50" i="5"/>
  <c r="BG50" i="5" s="1"/>
  <c r="AY51" i="5"/>
  <c r="BF51" i="5" s="1"/>
  <c r="AZ51" i="5"/>
  <c r="BG51" i="5" s="1"/>
  <c r="AY52" i="5"/>
  <c r="BF52" i="5" s="1"/>
  <c r="AZ52" i="5"/>
  <c r="BG52" i="5" s="1"/>
  <c r="AY53" i="5"/>
  <c r="BF53" i="5" s="1"/>
  <c r="AZ53" i="5"/>
  <c r="BG53" i="5" s="1"/>
  <c r="AY54" i="5"/>
  <c r="BF54" i="5" s="1"/>
  <c r="AZ54" i="5"/>
  <c r="BG54" i="5" s="1"/>
  <c r="AY55" i="5"/>
  <c r="BF55" i="5" s="1"/>
  <c r="AZ55" i="5"/>
  <c r="BG55" i="5" s="1"/>
  <c r="AK23" i="5"/>
  <c r="AR23" i="5" s="1"/>
  <c r="AL23" i="5"/>
  <c r="AS23" i="5" s="1"/>
  <c r="AK56" i="5"/>
  <c r="AR56" i="5" s="1"/>
  <c r="AL56" i="5"/>
  <c r="AS56" i="5" s="1"/>
  <c r="AK24" i="5"/>
  <c r="AR24" i="5" s="1"/>
  <c r="AL24" i="5"/>
  <c r="AS24" i="5" s="1"/>
  <c r="AK25" i="5"/>
  <c r="AR25" i="5" s="1"/>
  <c r="AL25" i="5"/>
  <c r="AS25" i="5" s="1"/>
  <c r="AK26" i="5"/>
  <c r="AR26" i="5" s="1"/>
  <c r="AL26" i="5"/>
  <c r="AS26" i="5" s="1"/>
  <c r="AK27" i="5"/>
  <c r="AR27" i="5" s="1"/>
  <c r="AL27" i="5"/>
  <c r="AS27" i="5" s="1"/>
  <c r="AK28" i="5"/>
  <c r="AR28" i="5" s="1"/>
  <c r="AL28" i="5"/>
  <c r="AS28" i="5" s="1"/>
  <c r="AK29" i="5"/>
  <c r="AR29" i="5" s="1"/>
  <c r="AL29" i="5"/>
  <c r="AS29" i="5" s="1"/>
  <c r="AK30" i="5"/>
  <c r="AR30" i="5" s="1"/>
  <c r="AL30" i="5"/>
  <c r="AS30" i="5" s="1"/>
  <c r="AK31" i="5"/>
  <c r="AR31" i="5" s="1"/>
  <c r="AL31" i="5"/>
  <c r="AS31" i="5" s="1"/>
  <c r="AK32" i="5"/>
  <c r="AR32" i="5" s="1"/>
  <c r="AL32" i="5"/>
  <c r="AS32" i="5" s="1"/>
  <c r="AK33" i="5"/>
  <c r="AR33" i="5" s="1"/>
  <c r="AL33" i="5"/>
  <c r="AS33" i="5" s="1"/>
  <c r="AK34" i="5"/>
  <c r="AR34" i="5" s="1"/>
  <c r="AL34" i="5"/>
  <c r="AS34" i="5" s="1"/>
  <c r="AK35" i="5"/>
  <c r="AR35" i="5" s="1"/>
  <c r="AL35" i="5"/>
  <c r="AS35" i="5" s="1"/>
  <c r="AK36" i="5"/>
  <c r="AR36" i="5" s="1"/>
  <c r="AL36" i="5"/>
  <c r="AS36" i="5" s="1"/>
  <c r="AK37" i="5"/>
  <c r="AR37" i="5" s="1"/>
  <c r="AL37" i="5"/>
  <c r="AS37" i="5" s="1"/>
  <c r="AK38" i="5"/>
  <c r="AR38" i="5" s="1"/>
  <c r="AL38" i="5"/>
  <c r="AS38" i="5" s="1"/>
  <c r="AK39" i="5"/>
  <c r="AR39" i="5" s="1"/>
  <c r="AL39" i="5"/>
  <c r="AS39" i="5" s="1"/>
  <c r="AK40" i="5"/>
  <c r="AR40" i="5" s="1"/>
  <c r="AL40" i="5"/>
  <c r="AS40" i="5" s="1"/>
  <c r="AK41" i="5"/>
  <c r="AR41" i="5" s="1"/>
  <c r="AL41" i="5"/>
  <c r="AS41" i="5" s="1"/>
  <c r="AK42" i="5"/>
  <c r="AR42" i="5" s="1"/>
  <c r="AL42" i="5"/>
  <c r="AS42" i="5" s="1"/>
  <c r="AK43" i="5"/>
  <c r="AR43" i="5" s="1"/>
  <c r="AL43" i="5"/>
  <c r="AS43" i="5" s="1"/>
  <c r="AK44" i="5"/>
  <c r="AR44" i="5" s="1"/>
  <c r="AL44" i="5"/>
  <c r="AS44" i="5" s="1"/>
  <c r="AK45" i="5"/>
  <c r="AR45" i="5" s="1"/>
  <c r="AL45" i="5"/>
  <c r="AS45" i="5" s="1"/>
  <c r="AK46" i="5"/>
  <c r="AR46" i="5" s="1"/>
  <c r="AL46" i="5"/>
  <c r="AS46" i="5" s="1"/>
  <c r="AK47" i="5"/>
  <c r="AR47" i="5" s="1"/>
  <c r="AL47" i="5"/>
  <c r="AS47" i="5" s="1"/>
  <c r="AK48" i="5"/>
  <c r="AR48" i="5" s="1"/>
  <c r="AL48" i="5"/>
  <c r="AS48" i="5" s="1"/>
  <c r="AK49" i="5"/>
  <c r="AR49" i="5" s="1"/>
  <c r="AL49" i="5"/>
  <c r="AS49" i="5" s="1"/>
  <c r="AK50" i="5"/>
  <c r="AR50" i="5" s="1"/>
  <c r="AL50" i="5"/>
  <c r="AS50" i="5" s="1"/>
  <c r="AK51" i="5"/>
  <c r="AR51" i="5" s="1"/>
  <c r="AL51" i="5"/>
  <c r="AS51" i="5" s="1"/>
  <c r="AK52" i="5"/>
  <c r="AR52" i="5" s="1"/>
  <c r="AL52" i="5"/>
  <c r="AS52" i="5" s="1"/>
  <c r="AK53" i="5"/>
  <c r="AR53" i="5" s="1"/>
  <c r="AL53" i="5"/>
  <c r="AS53" i="5" s="1"/>
  <c r="AK54" i="5"/>
  <c r="AR54" i="5" s="1"/>
  <c r="AL54" i="5"/>
  <c r="AS54" i="5" s="1"/>
  <c r="AK55" i="5"/>
  <c r="AR55" i="5" s="1"/>
  <c r="AL55" i="5"/>
  <c r="AS55" i="5" s="1"/>
  <c r="AD18" i="5"/>
  <c r="AE18" i="5"/>
  <c r="AD9" i="5"/>
  <c r="AE9" i="5"/>
  <c r="AD21" i="5"/>
  <c r="AE21" i="5"/>
  <c r="AD8" i="5"/>
  <c r="AE8" i="5"/>
  <c r="AD17" i="5"/>
  <c r="AE17" i="5"/>
  <c r="AD20" i="5"/>
  <c r="AE20" i="5"/>
  <c r="AD22" i="5"/>
  <c r="AE22" i="5"/>
  <c r="AD23" i="5"/>
  <c r="AE23" i="5"/>
  <c r="AD56" i="5"/>
  <c r="AE56" i="5"/>
  <c r="AD24" i="5"/>
  <c r="AE24" i="5"/>
  <c r="AD25" i="5"/>
  <c r="AE25" i="5"/>
  <c r="AD26" i="5"/>
  <c r="AE26" i="5"/>
  <c r="AD27" i="5"/>
  <c r="AE27" i="5"/>
  <c r="AD28" i="5"/>
  <c r="AE28" i="5"/>
  <c r="AD29" i="5"/>
  <c r="AE29" i="5"/>
  <c r="AD30" i="5"/>
  <c r="AE30" i="5"/>
  <c r="AD31" i="5"/>
  <c r="AE31" i="5"/>
  <c r="AD32" i="5"/>
  <c r="AE32" i="5"/>
  <c r="AD33" i="5"/>
  <c r="AE33" i="5"/>
  <c r="AD34" i="5"/>
  <c r="AE34" i="5"/>
  <c r="AD35" i="5"/>
  <c r="AE35" i="5"/>
  <c r="AD36" i="5"/>
  <c r="AE36" i="5"/>
  <c r="AD37" i="5"/>
  <c r="AE37" i="5"/>
  <c r="AD38" i="5"/>
  <c r="AE38" i="5"/>
  <c r="AD39" i="5"/>
  <c r="AE39" i="5"/>
  <c r="AD40" i="5"/>
  <c r="AE40" i="5"/>
  <c r="AD41" i="5"/>
  <c r="AE41" i="5"/>
  <c r="AD42" i="5"/>
  <c r="AE42" i="5"/>
  <c r="AD43" i="5"/>
  <c r="AE43" i="5"/>
  <c r="AD44" i="5"/>
  <c r="AE44" i="5"/>
  <c r="AD45" i="5"/>
  <c r="AE45" i="5"/>
  <c r="AD46" i="5"/>
  <c r="AE46" i="5"/>
  <c r="AD47" i="5"/>
  <c r="AE47" i="5"/>
  <c r="AD48" i="5"/>
  <c r="AE48" i="5"/>
  <c r="AD49" i="5"/>
  <c r="AE49" i="5"/>
  <c r="AD50" i="5"/>
  <c r="AE50" i="5"/>
  <c r="AD51" i="5"/>
  <c r="AE51" i="5"/>
  <c r="AD52" i="5"/>
  <c r="AE52" i="5"/>
  <c r="AD53" i="5"/>
  <c r="AE53" i="5"/>
  <c r="AD54" i="5"/>
  <c r="AE54" i="5"/>
  <c r="AD55" i="5"/>
  <c r="AE55" i="5"/>
  <c r="S11" i="5"/>
  <c r="T11" i="5"/>
  <c r="AA11" i="5" s="1"/>
  <c r="U11" i="5"/>
  <c r="AB11" i="5" s="1"/>
  <c r="V11" i="5"/>
  <c r="AC11" i="5" s="1"/>
  <c r="S15" i="5"/>
  <c r="Z15" i="5" s="1"/>
  <c r="T15" i="5"/>
  <c r="AA15" i="5" s="1"/>
  <c r="U15" i="5"/>
  <c r="AB15" i="5" s="1"/>
  <c r="V15" i="5"/>
  <c r="AC15" i="5" s="1"/>
  <c r="S10" i="5"/>
  <c r="T10" i="5"/>
  <c r="AA10" i="5" s="1"/>
  <c r="U10" i="5"/>
  <c r="AB10" i="5" s="1"/>
  <c r="V10" i="5"/>
  <c r="AC10" i="5" s="1"/>
  <c r="S16" i="5"/>
  <c r="T16" i="5"/>
  <c r="U16" i="5"/>
  <c r="AB16" i="5" s="1"/>
  <c r="V16" i="5"/>
  <c r="S19" i="5"/>
  <c r="T19" i="5"/>
  <c r="U19" i="5"/>
  <c r="AB19" i="5" s="1"/>
  <c r="V19" i="5"/>
  <c r="S7" i="5"/>
  <c r="Z7" i="5" s="1"/>
  <c r="T7" i="5"/>
  <c r="U7" i="5"/>
  <c r="AB7" i="5" s="1"/>
  <c r="V7" i="5"/>
  <c r="S13" i="5"/>
  <c r="T13" i="5"/>
  <c r="U13" i="5"/>
  <c r="AB13" i="5" s="1"/>
  <c r="V13" i="5"/>
  <c r="AC13" i="5" s="1"/>
  <c r="S14" i="5"/>
  <c r="Z14" i="5" s="1"/>
  <c r="T14" i="5"/>
  <c r="AA14" i="5" s="1"/>
  <c r="U14" i="5"/>
  <c r="V14" i="5"/>
  <c r="S18" i="5"/>
  <c r="Z18" i="5" s="1"/>
  <c r="T18" i="5"/>
  <c r="AA18" i="5" s="1"/>
  <c r="U18" i="5"/>
  <c r="AB18" i="5" s="1"/>
  <c r="V18" i="5"/>
  <c r="S9" i="5"/>
  <c r="Z9" i="5" s="1"/>
  <c r="T9" i="5"/>
  <c r="U9" i="5"/>
  <c r="V9" i="5"/>
  <c r="S21" i="5"/>
  <c r="Z21" i="5" s="1"/>
  <c r="T21" i="5"/>
  <c r="AA21" i="5" s="1"/>
  <c r="U21" i="5"/>
  <c r="V21" i="5"/>
  <c r="AX21" i="5" s="1"/>
  <c r="S8" i="5"/>
  <c r="Z8" i="5" s="1"/>
  <c r="T8" i="5"/>
  <c r="AA8" i="5" s="1"/>
  <c r="U8" i="5"/>
  <c r="AB8" i="5" s="1"/>
  <c r="V8" i="5"/>
  <c r="AC8" i="5" s="1"/>
  <c r="S17" i="5"/>
  <c r="Z17" i="5" s="1"/>
  <c r="T17" i="5"/>
  <c r="AA17" i="5" s="1"/>
  <c r="U17" i="5"/>
  <c r="AB17" i="5" s="1"/>
  <c r="V17" i="5"/>
  <c r="S20" i="5"/>
  <c r="Z20" i="5" s="1"/>
  <c r="T20" i="5"/>
  <c r="AA20" i="5" s="1"/>
  <c r="U20" i="5"/>
  <c r="AB20" i="5" s="1"/>
  <c r="V20" i="5"/>
  <c r="S22" i="5"/>
  <c r="Z22" i="5" s="1"/>
  <c r="T22" i="5"/>
  <c r="AA22" i="5" s="1"/>
  <c r="U22" i="5"/>
  <c r="V22" i="5"/>
  <c r="AC22" i="5" s="1"/>
  <c r="S23" i="5"/>
  <c r="T23" i="5"/>
  <c r="U23" i="5"/>
  <c r="V23" i="5"/>
  <c r="S56" i="5"/>
  <c r="T56" i="5"/>
  <c r="U56" i="5"/>
  <c r="V56" i="5"/>
  <c r="S24" i="5"/>
  <c r="T24" i="5"/>
  <c r="U24" i="5"/>
  <c r="V24" i="5"/>
  <c r="S25" i="5"/>
  <c r="T25" i="5"/>
  <c r="U25" i="5"/>
  <c r="V25" i="5"/>
  <c r="S26" i="5"/>
  <c r="T26" i="5"/>
  <c r="U26" i="5"/>
  <c r="V26" i="5"/>
  <c r="S27" i="5"/>
  <c r="T27" i="5"/>
  <c r="U27" i="5"/>
  <c r="V27" i="5"/>
  <c r="S28" i="5"/>
  <c r="T28" i="5"/>
  <c r="U28" i="5"/>
  <c r="V28" i="5"/>
  <c r="S29" i="5"/>
  <c r="T29" i="5"/>
  <c r="U29" i="5"/>
  <c r="V29" i="5"/>
  <c r="S30" i="5"/>
  <c r="T30" i="5"/>
  <c r="U30" i="5"/>
  <c r="V30" i="5"/>
  <c r="S31" i="5"/>
  <c r="T31" i="5"/>
  <c r="U31" i="5"/>
  <c r="V31" i="5"/>
  <c r="S32" i="5"/>
  <c r="T32" i="5"/>
  <c r="U32" i="5"/>
  <c r="V32" i="5"/>
  <c r="S33" i="5"/>
  <c r="T33" i="5"/>
  <c r="U33" i="5"/>
  <c r="V33" i="5"/>
  <c r="S34" i="5"/>
  <c r="T34" i="5"/>
  <c r="U34" i="5"/>
  <c r="V34" i="5"/>
  <c r="S35" i="5"/>
  <c r="T35" i="5"/>
  <c r="U35" i="5"/>
  <c r="V35" i="5"/>
  <c r="S36" i="5"/>
  <c r="T36" i="5"/>
  <c r="U36" i="5"/>
  <c r="V36" i="5"/>
  <c r="S37" i="5"/>
  <c r="T37" i="5"/>
  <c r="U37" i="5"/>
  <c r="V37" i="5"/>
  <c r="S38" i="5"/>
  <c r="T38" i="5"/>
  <c r="U38" i="5"/>
  <c r="V38" i="5"/>
  <c r="S39" i="5"/>
  <c r="T39" i="5"/>
  <c r="U39" i="5"/>
  <c r="V39" i="5"/>
  <c r="S40" i="5"/>
  <c r="T40" i="5"/>
  <c r="U40" i="5"/>
  <c r="V40" i="5"/>
  <c r="S41" i="5"/>
  <c r="T41" i="5"/>
  <c r="U41" i="5"/>
  <c r="V41" i="5"/>
  <c r="S42" i="5"/>
  <c r="T42" i="5"/>
  <c r="U42" i="5"/>
  <c r="V42" i="5"/>
  <c r="S43" i="5"/>
  <c r="T43" i="5"/>
  <c r="U43" i="5"/>
  <c r="V43" i="5"/>
  <c r="S44" i="5"/>
  <c r="T44" i="5"/>
  <c r="U44" i="5"/>
  <c r="V44" i="5"/>
  <c r="S45" i="5"/>
  <c r="T45" i="5"/>
  <c r="U45" i="5"/>
  <c r="V45" i="5"/>
  <c r="S46" i="5"/>
  <c r="T46" i="5"/>
  <c r="U46" i="5"/>
  <c r="V46" i="5"/>
  <c r="S47" i="5"/>
  <c r="T47" i="5"/>
  <c r="U47" i="5"/>
  <c r="V47" i="5"/>
  <c r="S48" i="5"/>
  <c r="T48" i="5"/>
  <c r="U48" i="5"/>
  <c r="V48" i="5"/>
  <c r="S49" i="5"/>
  <c r="T49" i="5"/>
  <c r="U49" i="5"/>
  <c r="V49" i="5"/>
  <c r="S50" i="5"/>
  <c r="T50" i="5"/>
  <c r="U50" i="5"/>
  <c r="V50" i="5"/>
  <c r="S51" i="5"/>
  <c r="T51" i="5"/>
  <c r="U51" i="5"/>
  <c r="V51" i="5"/>
  <c r="S52" i="5"/>
  <c r="T52" i="5"/>
  <c r="U52" i="5"/>
  <c r="V52" i="5"/>
  <c r="S53" i="5"/>
  <c r="T53" i="5"/>
  <c r="U53" i="5"/>
  <c r="V53" i="5"/>
  <c r="S54" i="5"/>
  <c r="T54" i="5"/>
  <c r="U54" i="5"/>
  <c r="V54" i="5"/>
  <c r="S55" i="5"/>
  <c r="T55" i="5"/>
  <c r="U55" i="5"/>
  <c r="V55" i="5"/>
  <c r="T12" i="5"/>
  <c r="AA12" i="5" s="1"/>
  <c r="U12" i="5"/>
  <c r="AB12" i="5" s="1"/>
  <c r="V12" i="5"/>
  <c r="AC12" i="5" s="1"/>
  <c r="S12" i="5"/>
  <c r="AU22" i="5"/>
  <c r="AV22" i="5"/>
  <c r="AW22" i="5"/>
  <c r="AX22" i="5"/>
  <c r="AU23" i="5"/>
  <c r="AV23" i="5"/>
  <c r="AW23" i="5"/>
  <c r="AX23" i="5"/>
  <c r="AU56" i="5"/>
  <c r="AV56" i="5"/>
  <c r="AW56" i="5"/>
  <c r="AX56" i="5"/>
  <c r="AU24" i="5"/>
  <c r="AV24" i="5"/>
  <c r="AW24" i="5"/>
  <c r="AX24" i="5"/>
  <c r="AU25" i="5"/>
  <c r="AV25" i="5"/>
  <c r="AW25" i="5"/>
  <c r="AX25" i="5"/>
  <c r="AU26" i="5"/>
  <c r="AV26" i="5"/>
  <c r="AW26" i="5"/>
  <c r="AX26" i="5"/>
  <c r="AU27" i="5"/>
  <c r="AV27" i="5"/>
  <c r="AW27" i="5"/>
  <c r="AX27" i="5"/>
  <c r="AU28" i="5"/>
  <c r="AV28" i="5"/>
  <c r="AW28" i="5"/>
  <c r="AX28" i="5"/>
  <c r="AU29" i="5"/>
  <c r="AV29" i="5"/>
  <c r="AW29" i="5"/>
  <c r="AX29" i="5"/>
  <c r="AU30" i="5"/>
  <c r="AV30" i="5"/>
  <c r="AW30" i="5"/>
  <c r="AX30" i="5"/>
  <c r="AU31" i="5"/>
  <c r="AV31" i="5"/>
  <c r="AW31" i="5"/>
  <c r="AX31" i="5"/>
  <c r="AU32" i="5"/>
  <c r="AV32" i="5"/>
  <c r="AW32" i="5"/>
  <c r="AX32" i="5"/>
  <c r="AU33" i="5"/>
  <c r="AV33" i="5"/>
  <c r="AW33" i="5"/>
  <c r="AX33" i="5"/>
  <c r="AU34" i="5"/>
  <c r="AV34" i="5"/>
  <c r="AW34" i="5"/>
  <c r="AX34" i="5"/>
  <c r="AU35" i="5"/>
  <c r="AV35" i="5"/>
  <c r="AW35" i="5"/>
  <c r="AX35" i="5"/>
  <c r="AU36" i="5"/>
  <c r="AV36" i="5"/>
  <c r="AW36" i="5"/>
  <c r="AX36" i="5"/>
  <c r="AU37" i="5"/>
  <c r="AV37" i="5"/>
  <c r="AW37" i="5"/>
  <c r="AX37" i="5"/>
  <c r="AU38" i="5"/>
  <c r="AV38" i="5"/>
  <c r="AW38" i="5"/>
  <c r="AX38" i="5"/>
  <c r="AU39" i="5"/>
  <c r="AV39" i="5"/>
  <c r="AW39" i="5"/>
  <c r="AX39" i="5"/>
  <c r="AU40" i="5"/>
  <c r="AV40" i="5"/>
  <c r="AW40" i="5"/>
  <c r="AX40" i="5"/>
  <c r="AU41" i="5"/>
  <c r="AV41" i="5"/>
  <c r="AW41" i="5"/>
  <c r="AX41" i="5"/>
  <c r="AU42" i="5"/>
  <c r="AV42" i="5"/>
  <c r="AW42" i="5"/>
  <c r="AX42" i="5"/>
  <c r="AU43" i="5"/>
  <c r="AV43" i="5"/>
  <c r="AW43" i="5"/>
  <c r="AX43" i="5"/>
  <c r="AU44" i="5"/>
  <c r="AV44" i="5"/>
  <c r="AW44" i="5"/>
  <c r="AX44" i="5"/>
  <c r="AU45" i="5"/>
  <c r="AV45" i="5"/>
  <c r="AW45" i="5"/>
  <c r="AX45" i="5"/>
  <c r="AU46" i="5"/>
  <c r="AV46" i="5"/>
  <c r="AW46" i="5"/>
  <c r="AX46" i="5"/>
  <c r="AU47" i="5"/>
  <c r="AV47" i="5"/>
  <c r="AW47" i="5"/>
  <c r="AX47" i="5"/>
  <c r="AU48" i="5"/>
  <c r="AV48" i="5"/>
  <c r="AW48" i="5"/>
  <c r="AX48" i="5"/>
  <c r="AU49" i="5"/>
  <c r="AV49" i="5"/>
  <c r="AW49" i="5"/>
  <c r="AX49" i="5"/>
  <c r="AU50" i="5"/>
  <c r="AV50" i="5"/>
  <c r="AW50" i="5"/>
  <c r="AX50" i="5"/>
  <c r="AU51" i="5"/>
  <c r="AV51" i="5"/>
  <c r="AW51" i="5"/>
  <c r="AX51" i="5"/>
  <c r="AU52" i="5"/>
  <c r="AV52" i="5"/>
  <c r="AW52" i="5"/>
  <c r="AX52" i="5"/>
  <c r="AU53" i="5"/>
  <c r="AV53" i="5"/>
  <c r="AW53" i="5"/>
  <c r="AX53" i="5"/>
  <c r="AU54" i="5"/>
  <c r="AV54" i="5"/>
  <c r="AW54" i="5"/>
  <c r="AX54" i="5"/>
  <c r="AU55" i="5"/>
  <c r="AV55" i="5"/>
  <c r="AW55" i="5"/>
  <c r="AX55" i="5"/>
  <c r="I1" i="5"/>
  <c r="AA9" i="5"/>
  <c r="AB22" i="5"/>
  <c r="Z23" i="5"/>
  <c r="AA23" i="5"/>
  <c r="AB23" i="5"/>
  <c r="AC23" i="5"/>
  <c r="Z56" i="5"/>
  <c r="AA56" i="5"/>
  <c r="AB56" i="5"/>
  <c r="AC56" i="5"/>
  <c r="Z24" i="5"/>
  <c r="AA24" i="5"/>
  <c r="AB24" i="5"/>
  <c r="AC24" i="5"/>
  <c r="Z25" i="5"/>
  <c r="AA25" i="5"/>
  <c r="AB25" i="5"/>
  <c r="AC25" i="5"/>
  <c r="Z26" i="5"/>
  <c r="AA26" i="5"/>
  <c r="AB26" i="5"/>
  <c r="AC26" i="5"/>
  <c r="Z27" i="5"/>
  <c r="AA27" i="5"/>
  <c r="AB27" i="5"/>
  <c r="AC27" i="5"/>
  <c r="Z28" i="5"/>
  <c r="AA28" i="5"/>
  <c r="AB28" i="5"/>
  <c r="AC28" i="5"/>
  <c r="Z29" i="5"/>
  <c r="AA29" i="5"/>
  <c r="AB29" i="5"/>
  <c r="AC29" i="5"/>
  <c r="Z30" i="5"/>
  <c r="AA30" i="5"/>
  <c r="AB30" i="5"/>
  <c r="AC30" i="5"/>
  <c r="Z31" i="5"/>
  <c r="AA31" i="5"/>
  <c r="AB31" i="5"/>
  <c r="AC31" i="5"/>
  <c r="Z32" i="5"/>
  <c r="AA32" i="5"/>
  <c r="AB32" i="5"/>
  <c r="AC32" i="5"/>
  <c r="Z33" i="5"/>
  <c r="AA33" i="5"/>
  <c r="AB33" i="5"/>
  <c r="AC33" i="5"/>
  <c r="Z34" i="5"/>
  <c r="AA34" i="5"/>
  <c r="AB34" i="5"/>
  <c r="AC34" i="5"/>
  <c r="Z35" i="5"/>
  <c r="AA35" i="5"/>
  <c r="AB35" i="5"/>
  <c r="AC35" i="5"/>
  <c r="Z36" i="5"/>
  <c r="AA36" i="5"/>
  <c r="AB36" i="5"/>
  <c r="AC36" i="5"/>
  <c r="Z37" i="5"/>
  <c r="AA37" i="5"/>
  <c r="AB37" i="5"/>
  <c r="AC37" i="5"/>
  <c r="Z38" i="5"/>
  <c r="AA38" i="5"/>
  <c r="AB38" i="5"/>
  <c r="AC38" i="5"/>
  <c r="Z39" i="5"/>
  <c r="AA39" i="5"/>
  <c r="AB39" i="5"/>
  <c r="AC39" i="5"/>
  <c r="Z40" i="5"/>
  <c r="AA40" i="5"/>
  <c r="AB40" i="5"/>
  <c r="AC40" i="5"/>
  <c r="Z41" i="5"/>
  <c r="AA41" i="5"/>
  <c r="AB41" i="5"/>
  <c r="AC41" i="5"/>
  <c r="Z42" i="5"/>
  <c r="AA42" i="5"/>
  <c r="AB42" i="5"/>
  <c r="AC42" i="5"/>
  <c r="Z43" i="5"/>
  <c r="AA43" i="5"/>
  <c r="AB43" i="5"/>
  <c r="AC43" i="5"/>
  <c r="Z44" i="5"/>
  <c r="AA44" i="5"/>
  <c r="AB44" i="5"/>
  <c r="AC44" i="5"/>
  <c r="Z45" i="5"/>
  <c r="AA45" i="5"/>
  <c r="AB45" i="5"/>
  <c r="AC45" i="5"/>
  <c r="Z46" i="5"/>
  <c r="AA46" i="5"/>
  <c r="AB46" i="5"/>
  <c r="AC46" i="5"/>
  <c r="Z47" i="5"/>
  <c r="AA47" i="5"/>
  <c r="AB47" i="5"/>
  <c r="AC47" i="5"/>
  <c r="Z48" i="5"/>
  <c r="AA48" i="5"/>
  <c r="AB48" i="5"/>
  <c r="AC48" i="5"/>
  <c r="Z49" i="5"/>
  <c r="AA49" i="5"/>
  <c r="AB49" i="5"/>
  <c r="AC49" i="5"/>
  <c r="Z50" i="5"/>
  <c r="AA50" i="5"/>
  <c r="AB50" i="5"/>
  <c r="AC50" i="5"/>
  <c r="Z51" i="5"/>
  <c r="AA51" i="5"/>
  <c r="AB51" i="5"/>
  <c r="AC51" i="5"/>
  <c r="Z52" i="5"/>
  <c r="AA52" i="5"/>
  <c r="AB52" i="5"/>
  <c r="AC52" i="5"/>
  <c r="Z53" i="5"/>
  <c r="AA53" i="5"/>
  <c r="AB53" i="5"/>
  <c r="AC53" i="5"/>
  <c r="Z54" i="5"/>
  <c r="AA54" i="5"/>
  <c r="AB54" i="5"/>
  <c r="AC54" i="5"/>
  <c r="Z55" i="5"/>
  <c r="AA55" i="5"/>
  <c r="AB55" i="5"/>
  <c r="AC55" i="5"/>
  <c r="Q23" i="5"/>
  <c r="Q56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AC20" i="5" l="1"/>
  <c r="AC18" i="5"/>
  <c r="C54" i="2"/>
  <c r="C74" i="2"/>
  <c r="C34" i="2"/>
  <c r="AC17" i="5"/>
  <c r="AC21" i="5"/>
  <c r="AB21" i="5"/>
  <c r="AC9" i="5"/>
  <c r="AB9" i="5"/>
  <c r="C114" i="2"/>
  <c r="AD19" i="5"/>
  <c r="AD15" i="5"/>
  <c r="AD12" i="5"/>
  <c r="AD10" i="5"/>
  <c r="AE16" i="5"/>
  <c r="AE13" i="5"/>
  <c r="AD16" i="5"/>
  <c r="AD13" i="5"/>
  <c r="AE11" i="5"/>
  <c r="AD11" i="5"/>
  <c r="AD7" i="5"/>
  <c r="AD14" i="5"/>
  <c r="AE14" i="5"/>
  <c r="AE15" i="5"/>
  <c r="AE12" i="5"/>
  <c r="AE7" i="5"/>
  <c r="AE10" i="5"/>
  <c r="Z12" i="5"/>
  <c r="AC7" i="5"/>
  <c r="AA13" i="5"/>
  <c r="Z10" i="5"/>
  <c r="Z11" i="5"/>
  <c r="AC19" i="5"/>
  <c r="AA7" i="5"/>
  <c r="AC14" i="5"/>
  <c r="AA19" i="5"/>
  <c r="Z13" i="5"/>
  <c r="AB14" i="5"/>
  <c r="AC16" i="5"/>
  <c r="Z19" i="5"/>
  <c r="Z16" i="5"/>
  <c r="AA16" i="5"/>
  <c r="C75" i="2" l="1"/>
  <c r="C35" i="2"/>
  <c r="C55" i="2"/>
  <c r="C56" i="2" s="1"/>
  <c r="C57" i="2" s="1"/>
  <c r="C58" i="2" s="1"/>
  <c r="C59" i="2" s="1"/>
  <c r="C115" i="2"/>
  <c r="AJ23" i="5"/>
  <c r="AQ23" i="5" s="1"/>
  <c r="AJ56" i="5"/>
  <c r="AQ56" i="5" s="1"/>
  <c r="AJ24" i="5"/>
  <c r="AQ24" i="5" s="1"/>
  <c r="AJ25" i="5"/>
  <c r="AQ25" i="5" s="1"/>
  <c r="AJ26" i="5"/>
  <c r="AQ26" i="5" s="1"/>
  <c r="AJ27" i="5"/>
  <c r="AQ27" i="5" s="1"/>
  <c r="AJ28" i="5"/>
  <c r="AQ28" i="5" s="1"/>
  <c r="AJ29" i="5"/>
  <c r="AQ29" i="5" s="1"/>
  <c r="AJ30" i="5"/>
  <c r="AQ30" i="5" s="1"/>
  <c r="AJ31" i="5"/>
  <c r="AQ31" i="5" s="1"/>
  <c r="AJ32" i="5"/>
  <c r="AQ32" i="5" s="1"/>
  <c r="AJ33" i="5"/>
  <c r="AQ33" i="5" s="1"/>
  <c r="AJ34" i="5"/>
  <c r="AQ34" i="5" s="1"/>
  <c r="AJ35" i="5"/>
  <c r="AQ35" i="5" s="1"/>
  <c r="AJ36" i="5"/>
  <c r="AQ36" i="5" s="1"/>
  <c r="AJ37" i="5"/>
  <c r="AQ37" i="5" s="1"/>
  <c r="AJ38" i="5"/>
  <c r="AQ38" i="5" s="1"/>
  <c r="AJ39" i="5"/>
  <c r="AQ39" i="5" s="1"/>
  <c r="AJ40" i="5"/>
  <c r="AQ40" i="5" s="1"/>
  <c r="AJ41" i="5"/>
  <c r="AQ41" i="5" s="1"/>
  <c r="AJ42" i="5"/>
  <c r="AQ42" i="5" s="1"/>
  <c r="AJ43" i="5"/>
  <c r="AQ43" i="5" s="1"/>
  <c r="AJ44" i="5"/>
  <c r="AQ44" i="5" s="1"/>
  <c r="AJ45" i="5"/>
  <c r="AQ45" i="5" s="1"/>
  <c r="AJ46" i="5"/>
  <c r="AQ46" i="5" s="1"/>
  <c r="AJ47" i="5"/>
  <c r="AQ47" i="5" s="1"/>
  <c r="AJ48" i="5"/>
  <c r="AQ48" i="5" s="1"/>
  <c r="AJ49" i="5"/>
  <c r="AQ49" i="5" s="1"/>
  <c r="AJ50" i="5"/>
  <c r="AQ50" i="5" s="1"/>
  <c r="AJ51" i="5"/>
  <c r="AQ51" i="5" s="1"/>
  <c r="AJ52" i="5"/>
  <c r="AQ52" i="5" s="1"/>
  <c r="AJ53" i="5"/>
  <c r="AQ53" i="5" s="1"/>
  <c r="AJ54" i="5"/>
  <c r="AQ54" i="5" s="1"/>
  <c r="AJ55" i="5"/>
  <c r="AQ55" i="5" s="1"/>
  <c r="C36" i="2" l="1"/>
  <c r="A30" i="4"/>
  <c r="A33" i="4"/>
  <c r="C4" i="2"/>
  <c r="F15" i="11" l="1"/>
  <c r="E15" i="11"/>
  <c r="D15" i="11"/>
  <c r="H16" i="9"/>
  <c r="H15" i="11"/>
  <c r="F16" i="9"/>
  <c r="E16" i="9"/>
  <c r="D16" i="9"/>
  <c r="G15" i="11"/>
  <c r="G16" i="9"/>
  <c r="E12" i="11"/>
  <c r="F13" i="11"/>
  <c r="G10" i="11"/>
  <c r="E11" i="10"/>
  <c r="D11" i="10"/>
  <c r="D10" i="11"/>
  <c r="F7" i="11"/>
  <c r="F8" i="11"/>
  <c r="G19" i="10"/>
  <c r="F11" i="10"/>
  <c r="D12" i="11"/>
  <c r="E13" i="11"/>
  <c r="F10" i="11"/>
  <c r="G7" i="11"/>
  <c r="F16" i="10"/>
  <c r="G8" i="11"/>
  <c r="E16" i="10"/>
  <c r="E7" i="11"/>
  <c r="D13" i="11"/>
  <c r="E10" i="11"/>
  <c r="H16" i="10"/>
  <c r="H7" i="11"/>
  <c r="G16" i="10"/>
  <c r="H8" i="11"/>
  <c r="H19" i="10"/>
  <c r="D16" i="10"/>
  <c r="D7" i="11"/>
  <c r="E8" i="11"/>
  <c r="F19" i="10"/>
  <c r="D14" i="11"/>
  <c r="H14" i="11"/>
  <c r="D8" i="11"/>
  <c r="E19" i="10"/>
  <c r="H13" i="10"/>
  <c r="E9" i="11"/>
  <c r="D13" i="10"/>
  <c r="H11" i="10"/>
  <c r="G12" i="11"/>
  <c r="G11" i="10"/>
  <c r="G13" i="11"/>
  <c r="G14" i="11"/>
  <c r="H9" i="11"/>
  <c r="D19" i="10"/>
  <c r="G13" i="10"/>
  <c r="F8" i="10"/>
  <c r="D9" i="11"/>
  <c r="H13" i="11"/>
  <c r="F12" i="11"/>
  <c r="F14" i="11"/>
  <c r="G9" i="11"/>
  <c r="H11" i="11"/>
  <c r="H8" i="10"/>
  <c r="F13" i="10"/>
  <c r="H12" i="11"/>
  <c r="D11" i="11"/>
  <c r="D8" i="10"/>
  <c r="H10" i="11"/>
  <c r="E14" i="11"/>
  <c r="F9" i="11"/>
  <c r="G11" i="11"/>
  <c r="G8" i="10"/>
  <c r="E13" i="10"/>
  <c r="F11" i="11"/>
  <c r="E11" i="11"/>
  <c r="E8" i="10"/>
  <c r="E8" i="9"/>
  <c r="D8" i="9"/>
  <c r="H9" i="9"/>
  <c r="E9" i="9"/>
  <c r="G9" i="9"/>
  <c r="F9" i="9"/>
  <c r="D9" i="9"/>
  <c r="H8" i="9"/>
  <c r="G8" i="9"/>
  <c r="F8" i="9"/>
  <c r="D9" i="10"/>
  <c r="G15" i="10"/>
  <c r="H12" i="10"/>
  <c r="AJ12" i="10" s="1"/>
  <c r="AQ12" i="10" s="1"/>
  <c r="G12" i="10"/>
  <c r="E15" i="10"/>
  <c r="F12" i="10"/>
  <c r="H7" i="10"/>
  <c r="D15" i="10"/>
  <c r="H14" i="10"/>
  <c r="E12" i="10"/>
  <c r="G7" i="10"/>
  <c r="G14" i="10"/>
  <c r="D12" i="10"/>
  <c r="F7" i="10"/>
  <c r="F14" i="10"/>
  <c r="E7" i="10"/>
  <c r="H10" i="10"/>
  <c r="AJ10" i="10" s="1"/>
  <c r="AQ10" i="10" s="1"/>
  <c r="E14" i="10"/>
  <c r="H17" i="10"/>
  <c r="D7" i="10"/>
  <c r="G10" i="10"/>
  <c r="D14" i="10"/>
  <c r="G17" i="10"/>
  <c r="F10" i="10"/>
  <c r="F17" i="10"/>
  <c r="E10" i="10"/>
  <c r="E17" i="10"/>
  <c r="H18" i="10"/>
  <c r="D10" i="10"/>
  <c r="D17" i="10"/>
  <c r="G18" i="10"/>
  <c r="H9" i="10"/>
  <c r="F18" i="10"/>
  <c r="F15" i="10"/>
  <c r="G9" i="10"/>
  <c r="E18" i="10"/>
  <c r="D18" i="10"/>
  <c r="F9" i="10"/>
  <c r="E9" i="10"/>
  <c r="H15" i="10"/>
  <c r="C37" i="2"/>
  <c r="G18" i="9"/>
  <c r="H17" i="9"/>
  <c r="AG17" i="9" s="1"/>
  <c r="G13" i="9"/>
  <c r="F18" i="9"/>
  <c r="E11" i="9"/>
  <c r="D14" i="9"/>
  <c r="H15" i="9"/>
  <c r="AH15" i="9" s="1"/>
  <c r="G17" i="9"/>
  <c r="F13" i="9"/>
  <c r="E18" i="9"/>
  <c r="D11" i="9"/>
  <c r="H7" i="9"/>
  <c r="G15" i="9"/>
  <c r="D15" i="9"/>
  <c r="F11" i="9"/>
  <c r="F17" i="9"/>
  <c r="E13" i="9"/>
  <c r="D18" i="9"/>
  <c r="H12" i="9"/>
  <c r="G7" i="9"/>
  <c r="F15" i="9"/>
  <c r="H14" i="9"/>
  <c r="G10" i="9"/>
  <c r="D10" i="9"/>
  <c r="E17" i="9"/>
  <c r="D13" i="9"/>
  <c r="H10" i="9"/>
  <c r="G12" i="9"/>
  <c r="F7" i="9"/>
  <c r="E15" i="9"/>
  <c r="D17" i="9"/>
  <c r="F12" i="9"/>
  <c r="E7" i="9"/>
  <c r="H11" i="9"/>
  <c r="G14" i="9"/>
  <c r="F10" i="9"/>
  <c r="E12" i="9"/>
  <c r="D7" i="9"/>
  <c r="F14" i="9"/>
  <c r="E10" i="9"/>
  <c r="E14" i="9"/>
  <c r="H18" i="9"/>
  <c r="G11" i="9"/>
  <c r="D12" i="9"/>
  <c r="H13" i="9"/>
  <c r="AG13" i="9" s="1"/>
  <c r="H10" i="5"/>
  <c r="BC22" i="5"/>
  <c r="BC23" i="5"/>
  <c r="BC56" i="5"/>
  <c r="BC24" i="5"/>
  <c r="BC25" i="5"/>
  <c r="BC26" i="5"/>
  <c r="BC27" i="5"/>
  <c r="BC28" i="5"/>
  <c r="BC29" i="5"/>
  <c r="BC30" i="5"/>
  <c r="BC31" i="5"/>
  <c r="BC32" i="5"/>
  <c r="BC33" i="5"/>
  <c r="BC34" i="5"/>
  <c r="BC35" i="5"/>
  <c r="BC36" i="5"/>
  <c r="BC37" i="5"/>
  <c r="BC38" i="5"/>
  <c r="BC39" i="5"/>
  <c r="BC40" i="5"/>
  <c r="BC41" i="5"/>
  <c r="BC42" i="5"/>
  <c r="BC43" i="5"/>
  <c r="BC44" i="5"/>
  <c r="BC45" i="5"/>
  <c r="BC46" i="5"/>
  <c r="BC47" i="5"/>
  <c r="BC48" i="5"/>
  <c r="BC49" i="5"/>
  <c r="BC50" i="5"/>
  <c r="BC51" i="5"/>
  <c r="BC52" i="5"/>
  <c r="BC53" i="5"/>
  <c r="BC54" i="5"/>
  <c r="BC55" i="5"/>
  <c r="AH7" i="9" l="1"/>
  <c r="AO7" i="9" s="1"/>
  <c r="AL15" i="11"/>
  <c r="AJ15" i="11"/>
  <c r="AQ15" i="11" s="1"/>
  <c r="AK15" i="11"/>
  <c r="AG15" i="11"/>
  <c r="AH15" i="11"/>
  <c r="AO15" i="11" s="1"/>
  <c r="AI15" i="11"/>
  <c r="AP15" i="11" s="1"/>
  <c r="AH16" i="9"/>
  <c r="AO16" i="9" s="1"/>
  <c r="AL16" i="9"/>
  <c r="AS16" i="9" s="1"/>
  <c r="AI16" i="9"/>
  <c r="AP16" i="9" s="1"/>
  <c r="AK16" i="9"/>
  <c r="AR16" i="9" s="1"/>
  <c r="AG16" i="9"/>
  <c r="AJ16" i="9"/>
  <c r="AQ16" i="9" s="1"/>
  <c r="AJ13" i="11"/>
  <c r="AK13" i="11"/>
  <c r="AI13" i="11"/>
  <c r="AH13" i="11"/>
  <c r="AG13" i="11"/>
  <c r="AL13" i="11"/>
  <c r="AI14" i="11"/>
  <c r="AG14" i="11"/>
  <c r="AJ14" i="11"/>
  <c r="AK14" i="11"/>
  <c r="AH14" i="11"/>
  <c r="AL14" i="11"/>
  <c r="AI8" i="11"/>
  <c r="AJ8" i="11"/>
  <c r="AH8" i="11"/>
  <c r="AG8" i="11"/>
  <c r="AL8" i="11"/>
  <c r="AK8" i="11"/>
  <c r="AI10" i="11"/>
  <c r="AJ10" i="11"/>
  <c r="AL10" i="11"/>
  <c r="AK10" i="11"/>
  <c r="AG10" i="11"/>
  <c r="AH10" i="11"/>
  <c r="AJ12" i="11"/>
  <c r="AG12" i="11"/>
  <c r="AH12" i="11"/>
  <c r="AI12" i="11"/>
  <c r="AL12" i="11"/>
  <c r="AK12" i="11"/>
  <c r="AG7" i="11"/>
  <c r="AI7" i="11"/>
  <c r="AH7" i="11"/>
  <c r="AJ7" i="11"/>
  <c r="AL7" i="11"/>
  <c r="AK7" i="11"/>
  <c r="AG11" i="10"/>
  <c r="AJ11" i="10"/>
  <c r="AQ11" i="10" s="1"/>
  <c r="AK11" i="10"/>
  <c r="AR11" i="10" s="1"/>
  <c r="AH11" i="10"/>
  <c r="AO11" i="10" s="1"/>
  <c r="AL11" i="10"/>
  <c r="AS11" i="10" s="1"/>
  <c r="AI11" i="10"/>
  <c r="AP11" i="10" s="1"/>
  <c r="AH16" i="10"/>
  <c r="AO16" i="10" s="1"/>
  <c r="AI16" i="10"/>
  <c r="AP16" i="10" s="1"/>
  <c r="AG16" i="10"/>
  <c r="AL16" i="10"/>
  <c r="AS16" i="10" s="1"/>
  <c r="AJ16" i="10"/>
  <c r="AQ16" i="10" s="1"/>
  <c r="AK16" i="10"/>
  <c r="AR16" i="10" s="1"/>
  <c r="AH8" i="10"/>
  <c r="AO8" i="10" s="1"/>
  <c r="AJ8" i="10"/>
  <c r="AQ8" i="10" s="1"/>
  <c r="AL8" i="10"/>
  <c r="AS8" i="10" s="1"/>
  <c r="AK8" i="10"/>
  <c r="AR8" i="10" s="1"/>
  <c r="AI8" i="10"/>
  <c r="AP8" i="10" s="1"/>
  <c r="AG8" i="10"/>
  <c r="AG9" i="11"/>
  <c r="AJ9" i="11"/>
  <c r="AI9" i="11"/>
  <c r="AL9" i="11"/>
  <c r="AH9" i="11"/>
  <c r="AK9" i="11"/>
  <c r="AI11" i="11"/>
  <c r="AJ11" i="11"/>
  <c r="AK11" i="11"/>
  <c r="AL11" i="11"/>
  <c r="AH11" i="11"/>
  <c r="AG11" i="11"/>
  <c r="AH13" i="10"/>
  <c r="AO13" i="10" s="1"/>
  <c r="AG13" i="10"/>
  <c r="AI13" i="10"/>
  <c r="AP13" i="10" s="1"/>
  <c r="AK13" i="10"/>
  <c r="AR13" i="10" s="1"/>
  <c r="AL13" i="10"/>
  <c r="AS13" i="10" s="1"/>
  <c r="AJ13" i="10"/>
  <c r="AQ13" i="10" s="1"/>
  <c r="AJ19" i="10"/>
  <c r="AQ19" i="10" s="1"/>
  <c r="AK19" i="10"/>
  <c r="AR19" i="10" s="1"/>
  <c r="AL19" i="10"/>
  <c r="AS19" i="10" s="1"/>
  <c r="AI19" i="10"/>
  <c r="AP19" i="10" s="1"/>
  <c r="AH19" i="10"/>
  <c r="AO19" i="10" s="1"/>
  <c r="AG19" i="10"/>
  <c r="AK8" i="9"/>
  <c r="AL8" i="9"/>
  <c r="AH8" i="9"/>
  <c r="AO8" i="9" s="1"/>
  <c r="AG8" i="9"/>
  <c r="AI8" i="9"/>
  <c r="AP8" i="9" s="1"/>
  <c r="AJ8" i="9"/>
  <c r="AQ8" i="9" s="1"/>
  <c r="AH9" i="9"/>
  <c r="AO9" i="9" s="1"/>
  <c r="AK9" i="9"/>
  <c r="AL9" i="9"/>
  <c r="AS9" i="9" s="1"/>
  <c r="AG9" i="9"/>
  <c r="AJ9" i="9"/>
  <c r="AQ9" i="9" s="1"/>
  <c r="AI9" i="9"/>
  <c r="AP9" i="9" s="1"/>
  <c r="AG9" i="10"/>
  <c r="AL9" i="10"/>
  <c r="AH9" i="10"/>
  <c r="AI9" i="10"/>
  <c r="AJ9" i="10"/>
  <c r="AK9" i="10"/>
  <c r="AI17" i="10"/>
  <c r="AK17" i="10"/>
  <c r="AL17" i="10"/>
  <c r="AH17" i="10"/>
  <c r="AG17" i="10"/>
  <c r="AJ17" i="10"/>
  <c r="AK12" i="10"/>
  <c r="AG12" i="10"/>
  <c r="AL12" i="10"/>
  <c r="AH12" i="10"/>
  <c r="AI12" i="10"/>
  <c r="AH18" i="10"/>
  <c r="AG18" i="10"/>
  <c r="AJ18" i="10"/>
  <c r="AK18" i="10"/>
  <c r="AI18" i="10"/>
  <c r="AL18" i="10"/>
  <c r="AK14" i="10"/>
  <c r="AG14" i="10"/>
  <c r="AH14" i="10"/>
  <c r="AL14" i="10"/>
  <c r="AJ14" i="10"/>
  <c r="AI14" i="10"/>
  <c r="AI15" i="10"/>
  <c r="AL15" i="10"/>
  <c r="AG15" i="10"/>
  <c r="AH15" i="10"/>
  <c r="AJ15" i="10"/>
  <c r="AK15" i="10"/>
  <c r="AK7" i="10"/>
  <c r="AG7" i="10"/>
  <c r="AH7" i="10"/>
  <c r="AL7" i="10"/>
  <c r="AJ7" i="10"/>
  <c r="AI7" i="10"/>
  <c r="AG10" i="10"/>
  <c r="AL10" i="10"/>
  <c r="AI10" i="10"/>
  <c r="AK10" i="10"/>
  <c r="AH10" i="10"/>
  <c r="C38" i="2"/>
  <c r="AO15" i="9"/>
  <c r="AN13" i="9"/>
  <c r="AN17" i="9"/>
  <c r="AJ15" i="9"/>
  <c r="AI15" i="9"/>
  <c r="AL15" i="9"/>
  <c r="AK15" i="9"/>
  <c r="AG15" i="9"/>
  <c r="AL14" i="9"/>
  <c r="AH14" i="9"/>
  <c r="AI14" i="9"/>
  <c r="AJ14" i="9"/>
  <c r="AK14" i="9"/>
  <c r="AG14" i="9"/>
  <c r="AJ13" i="9"/>
  <c r="AL13" i="9"/>
  <c r="AI13" i="9"/>
  <c r="AH13" i="9"/>
  <c r="AK13" i="9"/>
  <c r="AG7" i="9"/>
  <c r="AK7" i="9"/>
  <c r="AI7" i="9"/>
  <c r="AL7" i="9"/>
  <c r="AJ7" i="9"/>
  <c r="AG10" i="9"/>
  <c r="AK10" i="9"/>
  <c r="AL10" i="9"/>
  <c r="AJ10" i="9"/>
  <c r="AI10" i="9"/>
  <c r="AH10" i="9"/>
  <c r="AK12" i="9"/>
  <c r="AJ12" i="9"/>
  <c r="AL12" i="9"/>
  <c r="AG12" i="9"/>
  <c r="AI12" i="9"/>
  <c r="AH12" i="9"/>
  <c r="AL18" i="9"/>
  <c r="AK18" i="9"/>
  <c r="AG18" i="9"/>
  <c r="AJ18" i="9"/>
  <c r="AI18" i="9"/>
  <c r="AH18" i="9"/>
  <c r="AJ11" i="9"/>
  <c r="AK11" i="9"/>
  <c r="AL11" i="9"/>
  <c r="AI11" i="9"/>
  <c r="AH11" i="9"/>
  <c r="AG11" i="9"/>
  <c r="AI17" i="9"/>
  <c r="AK17" i="9"/>
  <c r="AH17" i="9"/>
  <c r="AJ17" i="9"/>
  <c r="AL17" i="9"/>
  <c r="AK10" i="5"/>
  <c r="AL10" i="5"/>
  <c r="AJ10" i="5"/>
  <c r="AG10" i="5"/>
  <c r="AR15" i="11" l="1"/>
  <c r="AY15" i="11"/>
  <c r="BF15" i="11" s="1"/>
  <c r="AS15" i="11"/>
  <c r="AZ15" i="11"/>
  <c r="BG15" i="11" s="1"/>
  <c r="AN16" i="9"/>
  <c r="Q16" i="9"/>
  <c r="AN15" i="11"/>
  <c r="Q15" i="11"/>
  <c r="AX15" i="11"/>
  <c r="BE15" i="11" s="1"/>
  <c r="AW15" i="11"/>
  <c r="BD15" i="11" s="1"/>
  <c r="AU15" i="11"/>
  <c r="BB15" i="11" s="1"/>
  <c r="AV15" i="11"/>
  <c r="BC15" i="11" s="1"/>
  <c r="AN9" i="11"/>
  <c r="Q9" i="11"/>
  <c r="AU9" i="11"/>
  <c r="BB9" i="11" s="1"/>
  <c r="AU13" i="11"/>
  <c r="BB13" i="11" s="1"/>
  <c r="Q13" i="11"/>
  <c r="AN13" i="11"/>
  <c r="AS11" i="11"/>
  <c r="AZ11" i="11"/>
  <c r="BG11" i="11" s="1"/>
  <c r="AP7" i="11"/>
  <c r="AW7" i="11"/>
  <c r="BD7" i="11" s="1"/>
  <c r="Q8" i="11"/>
  <c r="AN8" i="11"/>
  <c r="AU8" i="11"/>
  <c r="BB8" i="11" s="1"/>
  <c r="AR11" i="11"/>
  <c r="AY11" i="11"/>
  <c r="BF11" i="11" s="1"/>
  <c r="AN7" i="11"/>
  <c r="AU7" i="11"/>
  <c r="BB7" i="11" s="1"/>
  <c r="Q7" i="11"/>
  <c r="AO8" i="11"/>
  <c r="AV8" i="11"/>
  <c r="BC8" i="11" s="1"/>
  <c r="AR14" i="11"/>
  <c r="AY14" i="11"/>
  <c r="BF14" i="11" s="1"/>
  <c r="AQ14" i="11"/>
  <c r="AX14" i="11"/>
  <c r="BE14" i="11" s="1"/>
  <c r="AU14" i="11"/>
  <c r="BB14" i="11" s="1"/>
  <c r="AN14" i="11"/>
  <c r="Q14" i="11"/>
  <c r="AU10" i="11"/>
  <c r="BB10" i="11" s="1"/>
  <c r="AN10" i="11"/>
  <c r="Q10" i="11"/>
  <c r="AN11" i="10"/>
  <c r="Q11" i="10"/>
  <c r="AN19" i="10"/>
  <c r="Q19" i="10"/>
  <c r="AQ11" i="11"/>
  <c r="AX11" i="11"/>
  <c r="BE11" i="11" s="1"/>
  <c r="AR12" i="11"/>
  <c r="AY12" i="11"/>
  <c r="BF12" i="11" s="1"/>
  <c r="AQ8" i="11"/>
  <c r="AX8" i="11"/>
  <c r="BE8" i="11" s="1"/>
  <c r="AP11" i="11"/>
  <c r="AW11" i="11"/>
  <c r="BD11" i="11" s="1"/>
  <c r="AN16" i="10"/>
  <c r="Q16" i="10"/>
  <c r="AS12" i="11"/>
  <c r="AZ12" i="11"/>
  <c r="BG12" i="11" s="1"/>
  <c r="AP8" i="11"/>
  <c r="AW8" i="11"/>
  <c r="BD8" i="11" s="1"/>
  <c r="AR9" i="11"/>
  <c r="AY9" i="11"/>
  <c r="BF9" i="11" s="1"/>
  <c r="AP12" i="11"/>
  <c r="AW12" i="11"/>
  <c r="BD12" i="11" s="1"/>
  <c r="AS14" i="11"/>
  <c r="AZ14" i="11"/>
  <c r="BG14" i="11" s="1"/>
  <c r="AO9" i="11"/>
  <c r="AV9" i="11"/>
  <c r="BC9" i="11" s="1"/>
  <c r="AO12" i="11"/>
  <c r="AV12" i="11"/>
  <c r="BC12" i="11" s="1"/>
  <c r="AO14" i="11"/>
  <c r="AV14" i="11"/>
  <c r="BC14" i="11" s="1"/>
  <c r="AS9" i="11"/>
  <c r="AZ9" i="11"/>
  <c r="BG9" i="11" s="1"/>
  <c r="AQ12" i="11"/>
  <c r="AX12" i="11"/>
  <c r="BE12" i="11" s="1"/>
  <c r="AP14" i="11"/>
  <c r="AW14" i="11"/>
  <c r="BD14" i="11" s="1"/>
  <c r="AN8" i="10"/>
  <c r="Q8" i="10"/>
  <c r="AR10" i="11"/>
  <c r="AY10" i="11"/>
  <c r="BF10" i="11" s="1"/>
  <c r="AS13" i="11"/>
  <c r="AZ13" i="11"/>
  <c r="BG13" i="11" s="1"/>
  <c r="AP9" i="11"/>
  <c r="AW9" i="11"/>
  <c r="BD9" i="11" s="1"/>
  <c r="AQ9" i="11"/>
  <c r="AX9" i="11"/>
  <c r="BE9" i="11" s="1"/>
  <c r="AQ10" i="11"/>
  <c r="AX10" i="11"/>
  <c r="BE10" i="11" s="1"/>
  <c r="AN12" i="11"/>
  <c r="AU12" i="11"/>
  <c r="BB12" i="11" s="1"/>
  <c r="Q12" i="11"/>
  <c r="AO10" i="11"/>
  <c r="AV10" i="11"/>
  <c r="BC10" i="11" s="1"/>
  <c r="AS10" i="11"/>
  <c r="AZ10" i="11"/>
  <c r="BG10" i="11" s="1"/>
  <c r="AN13" i="10"/>
  <c r="Q13" i="10"/>
  <c r="AR7" i="11"/>
  <c r="AY7" i="11"/>
  <c r="BF7" i="11" s="1"/>
  <c r="AO13" i="11"/>
  <c r="AV13" i="11"/>
  <c r="BC13" i="11" s="1"/>
  <c r="AS7" i="11"/>
  <c r="AZ7" i="11"/>
  <c r="BG7" i="11" s="1"/>
  <c r="AP10" i="11"/>
  <c r="AW10" i="11"/>
  <c r="BD10" i="11" s="1"/>
  <c r="AP13" i="11"/>
  <c r="AW13" i="11"/>
  <c r="BD13" i="11" s="1"/>
  <c r="AN11" i="11"/>
  <c r="AU11" i="11"/>
  <c r="BB11" i="11" s="1"/>
  <c r="Q11" i="11"/>
  <c r="AQ7" i="11"/>
  <c r="AX7" i="11"/>
  <c r="BE7" i="11" s="1"/>
  <c r="AR8" i="11"/>
  <c r="AY8" i="11"/>
  <c r="BF8" i="11" s="1"/>
  <c r="AR13" i="11"/>
  <c r="AY13" i="11"/>
  <c r="BF13" i="11" s="1"/>
  <c r="AO11" i="11"/>
  <c r="AV11" i="11"/>
  <c r="BC11" i="11" s="1"/>
  <c r="AO7" i="11"/>
  <c r="AV7" i="11"/>
  <c r="BC7" i="11" s="1"/>
  <c r="AS8" i="11"/>
  <c r="AZ8" i="11"/>
  <c r="BG8" i="11" s="1"/>
  <c r="AQ13" i="11"/>
  <c r="AX13" i="11"/>
  <c r="BE13" i="11" s="1"/>
  <c r="AS13" i="9"/>
  <c r="AZ13" i="9"/>
  <c r="BG13" i="9" s="1"/>
  <c r="AR17" i="9"/>
  <c r="AY17" i="9"/>
  <c r="BF17" i="9" s="1"/>
  <c r="AS17" i="9"/>
  <c r="AZ17" i="9"/>
  <c r="BG17" i="9" s="1"/>
  <c r="AQ13" i="9"/>
  <c r="AX13" i="9"/>
  <c r="BE13" i="9" s="1"/>
  <c r="AQ17" i="9"/>
  <c r="AX17" i="9"/>
  <c r="BE17" i="9" s="1"/>
  <c r="AP17" i="9"/>
  <c r="AW17" i="9"/>
  <c r="BD17" i="9" s="1"/>
  <c r="AR13" i="9"/>
  <c r="AY13" i="9"/>
  <c r="BF13" i="9" s="1"/>
  <c r="AZ12" i="9"/>
  <c r="BG12" i="9" s="1"/>
  <c r="AR15" i="10"/>
  <c r="AY15" i="10"/>
  <c r="BF15" i="10" s="1"/>
  <c r="AS12" i="10"/>
  <c r="AZ12" i="10"/>
  <c r="BG12" i="10" s="1"/>
  <c r="AS9" i="10"/>
  <c r="AZ9" i="10"/>
  <c r="BG9" i="10" s="1"/>
  <c r="AS15" i="10"/>
  <c r="AZ15" i="10"/>
  <c r="BG15" i="10" s="1"/>
  <c r="AR12" i="10"/>
  <c r="AY12" i="10"/>
  <c r="BF12" i="10" s="1"/>
  <c r="AS10" i="10"/>
  <c r="AZ10" i="10"/>
  <c r="BG10" i="10" s="1"/>
  <c r="AS14" i="10"/>
  <c r="AZ11" i="10"/>
  <c r="BG11" i="10" s="1"/>
  <c r="AZ8" i="10"/>
  <c r="BG8" i="10" s="1"/>
  <c r="AZ19" i="10"/>
  <c r="BG19" i="10" s="1"/>
  <c r="AZ16" i="10"/>
  <c r="BG16" i="10" s="1"/>
  <c r="AZ14" i="10"/>
  <c r="BG14" i="10" s="1"/>
  <c r="AZ13" i="10"/>
  <c r="BG13" i="10" s="1"/>
  <c r="AR7" i="10"/>
  <c r="AY7" i="10"/>
  <c r="BF7" i="10" s="1"/>
  <c r="AR10" i="10"/>
  <c r="AY10" i="10"/>
  <c r="BF10" i="10" s="1"/>
  <c r="AW8" i="10"/>
  <c r="BD8" i="10" s="1"/>
  <c r="AW11" i="10"/>
  <c r="BD11" i="10" s="1"/>
  <c r="AW19" i="10"/>
  <c r="BD19" i="10" s="1"/>
  <c r="AW16" i="10"/>
  <c r="BD16" i="10" s="1"/>
  <c r="AW13" i="10"/>
  <c r="BD13" i="10" s="1"/>
  <c r="AX8" i="10"/>
  <c r="BE8" i="10" s="1"/>
  <c r="AX19" i="10"/>
  <c r="BE19" i="10" s="1"/>
  <c r="AX16" i="10"/>
  <c r="BE16" i="10" s="1"/>
  <c r="AX11" i="10"/>
  <c r="BE11" i="10" s="1"/>
  <c r="AX12" i="10"/>
  <c r="BE12" i="10" s="1"/>
  <c r="AX10" i="10"/>
  <c r="BE10" i="10" s="1"/>
  <c r="AX13" i="10"/>
  <c r="BE13" i="10" s="1"/>
  <c r="AV19" i="10"/>
  <c r="BC19" i="10" s="1"/>
  <c r="AV16" i="10"/>
  <c r="BC16" i="10" s="1"/>
  <c r="AV8" i="10"/>
  <c r="BC8" i="10" s="1"/>
  <c r="AV11" i="10"/>
  <c r="BC11" i="10" s="1"/>
  <c r="AV13" i="10"/>
  <c r="BC13" i="10" s="1"/>
  <c r="AS17" i="10"/>
  <c r="AZ17" i="10"/>
  <c r="BG17" i="10" s="1"/>
  <c r="AU16" i="10"/>
  <c r="BB16" i="10" s="1"/>
  <c r="AU11" i="10"/>
  <c r="BB11" i="10" s="1"/>
  <c r="AU8" i="10"/>
  <c r="BB8" i="10" s="1"/>
  <c r="AU13" i="10"/>
  <c r="BB13" i="10" s="1"/>
  <c r="AU19" i="10"/>
  <c r="BB19" i="10" s="1"/>
  <c r="AR14" i="10"/>
  <c r="AY8" i="10"/>
  <c r="BF8" i="10" s="1"/>
  <c r="AY19" i="10"/>
  <c r="BF19" i="10" s="1"/>
  <c r="AY11" i="10"/>
  <c r="BF11" i="10" s="1"/>
  <c r="AY14" i="10"/>
  <c r="BF14" i="10" s="1"/>
  <c r="AY16" i="10"/>
  <c r="BF16" i="10" s="1"/>
  <c r="AY13" i="10"/>
  <c r="BF13" i="10" s="1"/>
  <c r="AR17" i="10"/>
  <c r="AY17" i="10"/>
  <c r="BF17" i="10" s="1"/>
  <c r="AS7" i="10"/>
  <c r="AZ7" i="10"/>
  <c r="BG7" i="10" s="1"/>
  <c r="AS18" i="10"/>
  <c r="AZ18" i="10"/>
  <c r="BG18" i="10" s="1"/>
  <c r="AR9" i="10"/>
  <c r="AY9" i="10"/>
  <c r="BF9" i="10" s="1"/>
  <c r="AR18" i="10"/>
  <c r="AY18" i="10"/>
  <c r="BF18" i="10" s="1"/>
  <c r="AY12" i="9"/>
  <c r="BF12" i="9" s="1"/>
  <c r="AS11" i="9"/>
  <c r="AZ11" i="9"/>
  <c r="BG11" i="9" s="1"/>
  <c r="AR14" i="9"/>
  <c r="AY14" i="9"/>
  <c r="BF14" i="9" s="1"/>
  <c r="AR11" i="9"/>
  <c r="AY11" i="9"/>
  <c r="BF11" i="9" s="1"/>
  <c r="AS10" i="9"/>
  <c r="AZ10" i="9"/>
  <c r="BG10" i="9" s="1"/>
  <c r="AR10" i="9"/>
  <c r="AY10" i="9"/>
  <c r="BF10" i="9" s="1"/>
  <c r="AS7" i="9"/>
  <c r="AZ7" i="9"/>
  <c r="AR15" i="9"/>
  <c r="AY15" i="9"/>
  <c r="BF15" i="9" s="1"/>
  <c r="AR18" i="9"/>
  <c r="AY18" i="9"/>
  <c r="BF18" i="9" s="1"/>
  <c r="AS15" i="9"/>
  <c r="AZ15" i="9"/>
  <c r="BG15" i="9" s="1"/>
  <c r="AS18" i="9"/>
  <c r="AZ18" i="9"/>
  <c r="BG18" i="9" s="1"/>
  <c r="AR7" i="9"/>
  <c r="AY7" i="9"/>
  <c r="AR9" i="9"/>
  <c r="AY9" i="9"/>
  <c r="AS14" i="9"/>
  <c r="AZ14" i="9"/>
  <c r="BG14" i="9" s="1"/>
  <c r="AS8" i="9"/>
  <c r="AZ8" i="9"/>
  <c r="AR8" i="9"/>
  <c r="AY8" i="9"/>
  <c r="AN8" i="9"/>
  <c r="Q8" i="9"/>
  <c r="AN9" i="9"/>
  <c r="Q9" i="9"/>
  <c r="AN15" i="10"/>
  <c r="Q15" i="10"/>
  <c r="AU15" i="10"/>
  <c r="BB15" i="10" s="1"/>
  <c r="AO12" i="10"/>
  <c r="AV12" i="10"/>
  <c r="BC12" i="10" s="1"/>
  <c r="AO10" i="10"/>
  <c r="AV10" i="10"/>
  <c r="BC10" i="10" s="1"/>
  <c r="AP15" i="10"/>
  <c r="AW15" i="10"/>
  <c r="BD15" i="10" s="1"/>
  <c r="AN12" i="10"/>
  <c r="AU12" i="10"/>
  <c r="BB12" i="10" s="1"/>
  <c r="Q12" i="10"/>
  <c r="AP14" i="10"/>
  <c r="AW14" i="10"/>
  <c r="BD14" i="10" s="1"/>
  <c r="AQ17" i="10"/>
  <c r="AX17" i="10"/>
  <c r="BE17" i="10" s="1"/>
  <c r="AO14" i="10"/>
  <c r="AV14" i="10"/>
  <c r="BC14" i="10" s="1"/>
  <c r="AP7" i="10"/>
  <c r="AW7" i="10"/>
  <c r="BD7" i="10" s="1"/>
  <c r="AQ7" i="10"/>
  <c r="AX7" i="10"/>
  <c r="BE7" i="10" s="1"/>
  <c r="AQ9" i="10"/>
  <c r="AX9" i="10"/>
  <c r="BE9" i="10" s="1"/>
  <c r="AQ14" i="10"/>
  <c r="AX14" i="10"/>
  <c r="BE14" i="10" s="1"/>
  <c r="AP18" i="10"/>
  <c r="AW18" i="10"/>
  <c r="BD18" i="10" s="1"/>
  <c r="AQ18" i="10"/>
  <c r="AX18" i="10"/>
  <c r="BE18" i="10" s="1"/>
  <c r="AP9" i="10"/>
  <c r="AW9" i="10"/>
  <c r="BD9" i="10" s="1"/>
  <c r="AO17" i="10"/>
  <c r="AV17" i="10"/>
  <c r="BC17" i="10" s="1"/>
  <c r="AP17" i="10"/>
  <c r="AW17" i="10"/>
  <c r="BD17" i="10" s="1"/>
  <c r="AO7" i="10"/>
  <c r="AV7" i="10"/>
  <c r="BC7" i="10" s="1"/>
  <c r="AN18" i="10"/>
  <c r="AU18" i="10"/>
  <c r="BB18" i="10" s="1"/>
  <c r="Q18" i="10"/>
  <c r="AO9" i="10"/>
  <c r="AV9" i="10"/>
  <c r="BC9" i="10" s="1"/>
  <c r="AN17" i="10"/>
  <c r="Q17" i="10"/>
  <c r="AU17" i="10"/>
  <c r="BB17" i="10" s="1"/>
  <c r="AN7" i="10"/>
  <c r="Q7" i="10"/>
  <c r="AU7" i="10"/>
  <c r="BB7" i="10" s="1"/>
  <c r="AQ15" i="10"/>
  <c r="AX15" i="10"/>
  <c r="BE15" i="10" s="1"/>
  <c r="AO18" i="10"/>
  <c r="AV18" i="10"/>
  <c r="BC18" i="10" s="1"/>
  <c r="AP10" i="10"/>
  <c r="AW10" i="10"/>
  <c r="BD10" i="10" s="1"/>
  <c r="AN10" i="10"/>
  <c r="AU10" i="10"/>
  <c r="BB10" i="10" s="1"/>
  <c r="Q10" i="10"/>
  <c r="AN14" i="10"/>
  <c r="Q14" i="10"/>
  <c r="AU14" i="10"/>
  <c r="BB14" i="10" s="1"/>
  <c r="AO15" i="10"/>
  <c r="AV15" i="10"/>
  <c r="BC15" i="10" s="1"/>
  <c r="AP12" i="10"/>
  <c r="AW12" i="10"/>
  <c r="BD12" i="10" s="1"/>
  <c r="AU9" i="10"/>
  <c r="BB9" i="10" s="1"/>
  <c r="Q9" i="10"/>
  <c r="AN9" i="10"/>
  <c r="AQ18" i="9"/>
  <c r="AX18" i="9"/>
  <c r="BE18" i="9" s="1"/>
  <c r="AV15" i="9"/>
  <c r="BC15" i="9" s="1"/>
  <c r="C39" i="2"/>
  <c r="AV7" i="9"/>
  <c r="AU17" i="9"/>
  <c r="BB17" i="9" s="1"/>
  <c r="AX12" i="9"/>
  <c r="BE12" i="9" s="1"/>
  <c r="AU13" i="9"/>
  <c r="BB13" i="9" s="1"/>
  <c r="AP18" i="9"/>
  <c r="AW18" i="9"/>
  <c r="BD18" i="9" s="1"/>
  <c r="AP11" i="9"/>
  <c r="AW11" i="9"/>
  <c r="BD11" i="9" s="1"/>
  <c r="AP10" i="9"/>
  <c r="AW10" i="9"/>
  <c r="BD10" i="9" s="1"/>
  <c r="AP15" i="9"/>
  <c r="AW15" i="9"/>
  <c r="BD15" i="9" s="1"/>
  <c r="AU8" i="9"/>
  <c r="AU21" i="9"/>
  <c r="BB21" i="9" s="1"/>
  <c r="AU20" i="9"/>
  <c r="BB20" i="9" s="1"/>
  <c r="AU19" i="9"/>
  <c r="BB19" i="9" s="1"/>
  <c r="AQ14" i="9"/>
  <c r="AX14" i="9"/>
  <c r="BE14" i="9" s="1"/>
  <c r="AP13" i="9"/>
  <c r="AW13" i="9"/>
  <c r="BD13" i="9" s="1"/>
  <c r="AQ7" i="9"/>
  <c r="AX7" i="9"/>
  <c r="AP7" i="9"/>
  <c r="AW7" i="9"/>
  <c r="AV21" i="9"/>
  <c r="BC21" i="9" s="1"/>
  <c r="AV19" i="9"/>
  <c r="BC19" i="9" s="1"/>
  <c r="AV20" i="9"/>
  <c r="BC20" i="9" s="1"/>
  <c r="AQ10" i="9"/>
  <c r="AX10" i="9"/>
  <c r="BE10" i="9" s="1"/>
  <c r="AQ15" i="9"/>
  <c r="AX15" i="9"/>
  <c r="BE15" i="9" s="1"/>
  <c r="AQ11" i="9"/>
  <c r="AX11" i="9"/>
  <c r="BE11" i="9" s="1"/>
  <c r="AW12" i="9"/>
  <c r="BD12" i="9" s="1"/>
  <c r="AW19" i="9"/>
  <c r="BD19" i="9" s="1"/>
  <c r="AW9" i="9"/>
  <c r="AP14" i="9"/>
  <c r="AW14" i="9"/>
  <c r="BD14" i="9" s="1"/>
  <c r="AP12" i="9"/>
  <c r="AW20" i="9"/>
  <c r="BD20" i="9" s="1"/>
  <c r="AW16" i="9"/>
  <c r="BD16" i="9" s="1"/>
  <c r="AW8" i="9"/>
  <c r="AQ12" i="9"/>
  <c r="AX20" i="9"/>
  <c r="BE20" i="9" s="1"/>
  <c r="AX16" i="9"/>
  <c r="BE16" i="9" s="1"/>
  <c r="AX9" i="9"/>
  <c r="AX8" i="9"/>
  <c r="AR12" i="9"/>
  <c r="AY16" i="9"/>
  <c r="BF16" i="9" s="1"/>
  <c r="AS12" i="9"/>
  <c r="AZ9" i="9"/>
  <c r="AZ16" i="9"/>
  <c r="BG16" i="9" s="1"/>
  <c r="AU9" i="9"/>
  <c r="AU16" i="9"/>
  <c r="BB16" i="9" s="1"/>
  <c r="AV8" i="9"/>
  <c r="AV16" i="9"/>
  <c r="BC16" i="9" s="1"/>
  <c r="AV9" i="9"/>
  <c r="AO14" i="9"/>
  <c r="AV14" i="9"/>
  <c r="BC14" i="9" s="1"/>
  <c r="AO13" i="9"/>
  <c r="Q13" i="9"/>
  <c r="AV13" i="9"/>
  <c r="BC13" i="9" s="1"/>
  <c r="AN10" i="9"/>
  <c r="Q10" i="9"/>
  <c r="AU10" i="9"/>
  <c r="BB10" i="9" s="1"/>
  <c r="AV18" i="9"/>
  <c r="BC18" i="9" s="1"/>
  <c r="AO18" i="9"/>
  <c r="AN11" i="9"/>
  <c r="AU11" i="9"/>
  <c r="BB11" i="9" s="1"/>
  <c r="Q11" i="9"/>
  <c r="AU15" i="9"/>
  <c r="BB15" i="9" s="1"/>
  <c r="Q15" i="9"/>
  <c r="AN15" i="9"/>
  <c r="AO17" i="9"/>
  <c r="AV17" i="9"/>
  <c r="BC17" i="9" s="1"/>
  <c r="Q17" i="9"/>
  <c r="AO10" i="9"/>
  <c r="AV10" i="9"/>
  <c r="BC10" i="9" s="1"/>
  <c r="AN14" i="9"/>
  <c r="Q14" i="9"/>
  <c r="AU14" i="9"/>
  <c r="BB14" i="9" s="1"/>
  <c r="AN18" i="9"/>
  <c r="Q18" i="9"/>
  <c r="AU18" i="9"/>
  <c r="BB18" i="9" s="1"/>
  <c r="AN12" i="9"/>
  <c r="Q12" i="9"/>
  <c r="AU12" i="9"/>
  <c r="BB12" i="9" s="1"/>
  <c r="AO11" i="9"/>
  <c r="AV11" i="9"/>
  <c r="BC11" i="9" s="1"/>
  <c r="AV12" i="9"/>
  <c r="BC12" i="9" s="1"/>
  <c r="AO12" i="9"/>
  <c r="AN7" i="9"/>
  <c r="Q7" i="9"/>
  <c r="AU7" i="9"/>
  <c r="AS10" i="5"/>
  <c r="AR10" i="5"/>
  <c r="AQ10" i="5"/>
  <c r="AN10" i="5"/>
  <c r="H7" i="5"/>
  <c r="H14" i="5"/>
  <c r="D14" i="5"/>
  <c r="D7" i="5"/>
  <c r="H11" i="5"/>
  <c r="AK11" i="5" s="1"/>
  <c r="H19" i="5"/>
  <c r="AK19" i="5" s="1"/>
  <c r="H16" i="5"/>
  <c r="H12" i="5"/>
  <c r="H15" i="5"/>
  <c r="H13" i="5"/>
  <c r="H18" i="5"/>
  <c r="H21" i="5"/>
  <c r="H9" i="5"/>
  <c r="H8" i="5"/>
  <c r="H17" i="5"/>
  <c r="AI17" i="5" s="1"/>
  <c r="H20" i="5"/>
  <c r="H22" i="5"/>
  <c r="AH22" i="5" s="1"/>
  <c r="AO22" i="5" s="1"/>
  <c r="H23" i="5"/>
  <c r="AG23" i="5"/>
  <c r="AN23" i="5" s="1"/>
  <c r="AH23" i="5"/>
  <c r="AO23" i="5" s="1"/>
  <c r="AI23" i="5"/>
  <c r="AP23" i="5" s="1"/>
  <c r="AG56" i="5"/>
  <c r="AN56" i="5" s="1"/>
  <c r="AG24" i="5"/>
  <c r="AN24" i="5" s="1"/>
  <c r="AG25" i="5"/>
  <c r="AN25" i="5" s="1"/>
  <c r="AG26" i="5"/>
  <c r="AN26" i="5" s="1"/>
  <c r="AG27" i="5"/>
  <c r="AN27" i="5" s="1"/>
  <c r="AG28" i="5"/>
  <c r="AN28" i="5" s="1"/>
  <c r="AG29" i="5"/>
  <c r="AN29" i="5" s="1"/>
  <c r="AG30" i="5"/>
  <c r="AN30" i="5" s="1"/>
  <c r="AG31" i="5"/>
  <c r="AN31" i="5" s="1"/>
  <c r="AG32" i="5"/>
  <c r="AN32" i="5" s="1"/>
  <c r="AG33" i="5"/>
  <c r="AN33" i="5" s="1"/>
  <c r="AG34" i="5"/>
  <c r="AN34" i="5" s="1"/>
  <c r="AG35" i="5"/>
  <c r="AN35" i="5" s="1"/>
  <c r="AG36" i="5"/>
  <c r="AN36" i="5" s="1"/>
  <c r="AG37" i="5"/>
  <c r="AN37" i="5" s="1"/>
  <c r="AG38" i="5"/>
  <c r="AN38" i="5" s="1"/>
  <c r="AG39" i="5"/>
  <c r="AN39" i="5" s="1"/>
  <c r="AG40" i="5"/>
  <c r="AN40" i="5" s="1"/>
  <c r="AG41" i="5"/>
  <c r="AN41" i="5" s="1"/>
  <c r="AG42" i="5"/>
  <c r="AN42" i="5" s="1"/>
  <c r="AG43" i="5"/>
  <c r="AN43" i="5" s="1"/>
  <c r="AG44" i="5"/>
  <c r="AN44" i="5" s="1"/>
  <c r="AG45" i="5"/>
  <c r="AN45" i="5" s="1"/>
  <c r="AG46" i="5"/>
  <c r="AN46" i="5" s="1"/>
  <c r="AG47" i="5"/>
  <c r="AN47" i="5" s="1"/>
  <c r="AG48" i="5"/>
  <c r="AN48" i="5" s="1"/>
  <c r="AG49" i="5"/>
  <c r="AN49" i="5" s="1"/>
  <c r="AG50" i="5"/>
  <c r="AN50" i="5" s="1"/>
  <c r="AG51" i="5"/>
  <c r="AN51" i="5" s="1"/>
  <c r="AG52" i="5"/>
  <c r="AN52" i="5" s="1"/>
  <c r="AG53" i="5"/>
  <c r="AN53" i="5" s="1"/>
  <c r="AG54" i="5"/>
  <c r="AN54" i="5" s="1"/>
  <c r="AG55" i="5"/>
  <c r="AN55" i="5" s="1"/>
  <c r="AH56" i="5"/>
  <c r="AO56" i="5" s="1"/>
  <c r="AH24" i="5"/>
  <c r="AO24" i="5" s="1"/>
  <c r="AH25" i="5"/>
  <c r="AO25" i="5" s="1"/>
  <c r="AH26" i="5"/>
  <c r="AO26" i="5" s="1"/>
  <c r="AH27" i="5"/>
  <c r="AO27" i="5" s="1"/>
  <c r="AH28" i="5"/>
  <c r="AO28" i="5" s="1"/>
  <c r="AH29" i="5"/>
  <c r="AO29" i="5" s="1"/>
  <c r="AH30" i="5"/>
  <c r="AO30" i="5" s="1"/>
  <c r="AH31" i="5"/>
  <c r="AO31" i="5" s="1"/>
  <c r="AH32" i="5"/>
  <c r="AO32" i="5" s="1"/>
  <c r="AH33" i="5"/>
  <c r="AO33" i="5" s="1"/>
  <c r="AH34" i="5"/>
  <c r="AO34" i="5" s="1"/>
  <c r="AH35" i="5"/>
  <c r="AO35" i="5" s="1"/>
  <c r="AH36" i="5"/>
  <c r="AO36" i="5" s="1"/>
  <c r="AH37" i="5"/>
  <c r="AO37" i="5" s="1"/>
  <c r="AH38" i="5"/>
  <c r="AO38" i="5" s="1"/>
  <c r="AH39" i="5"/>
  <c r="AO39" i="5" s="1"/>
  <c r="AH40" i="5"/>
  <c r="AO40" i="5" s="1"/>
  <c r="AH41" i="5"/>
  <c r="AO41" i="5" s="1"/>
  <c r="AH42" i="5"/>
  <c r="AO42" i="5" s="1"/>
  <c r="AH43" i="5"/>
  <c r="AO43" i="5" s="1"/>
  <c r="AH44" i="5"/>
  <c r="AO44" i="5" s="1"/>
  <c r="AH45" i="5"/>
  <c r="AO45" i="5" s="1"/>
  <c r="AH46" i="5"/>
  <c r="AO46" i="5" s="1"/>
  <c r="AH47" i="5"/>
  <c r="AO47" i="5" s="1"/>
  <c r="AH48" i="5"/>
  <c r="AO48" i="5" s="1"/>
  <c r="AH49" i="5"/>
  <c r="AO49" i="5" s="1"/>
  <c r="AH50" i="5"/>
  <c r="AO50" i="5" s="1"/>
  <c r="AH51" i="5"/>
  <c r="AO51" i="5" s="1"/>
  <c r="AH52" i="5"/>
  <c r="AO52" i="5" s="1"/>
  <c r="AH53" i="5"/>
  <c r="AO53" i="5" s="1"/>
  <c r="AH54" i="5"/>
  <c r="AO54" i="5" s="1"/>
  <c r="AH55" i="5"/>
  <c r="AO55" i="5" s="1"/>
  <c r="AI56" i="5"/>
  <c r="AP56" i="5" s="1"/>
  <c r="AI24" i="5"/>
  <c r="AP24" i="5" s="1"/>
  <c r="AI25" i="5"/>
  <c r="AP25" i="5" s="1"/>
  <c r="AI26" i="5"/>
  <c r="AP26" i="5" s="1"/>
  <c r="AI27" i="5"/>
  <c r="AP27" i="5" s="1"/>
  <c r="AI28" i="5"/>
  <c r="AP28" i="5" s="1"/>
  <c r="AI29" i="5"/>
  <c r="AP29" i="5" s="1"/>
  <c r="AI30" i="5"/>
  <c r="AP30" i="5" s="1"/>
  <c r="AI31" i="5"/>
  <c r="AP31" i="5" s="1"/>
  <c r="AI32" i="5"/>
  <c r="AP32" i="5" s="1"/>
  <c r="AI33" i="5"/>
  <c r="AP33" i="5" s="1"/>
  <c r="AI34" i="5"/>
  <c r="AP34" i="5" s="1"/>
  <c r="AI35" i="5"/>
  <c r="AP35" i="5" s="1"/>
  <c r="AI36" i="5"/>
  <c r="AP36" i="5" s="1"/>
  <c r="AI37" i="5"/>
  <c r="AP37" i="5" s="1"/>
  <c r="AI38" i="5"/>
  <c r="AP38" i="5" s="1"/>
  <c r="AI39" i="5"/>
  <c r="AP39" i="5" s="1"/>
  <c r="AI40" i="5"/>
  <c r="AP40" i="5" s="1"/>
  <c r="AI41" i="5"/>
  <c r="AP41" i="5" s="1"/>
  <c r="AI42" i="5"/>
  <c r="AP42" i="5" s="1"/>
  <c r="AI43" i="5"/>
  <c r="AP43" i="5" s="1"/>
  <c r="AI44" i="5"/>
  <c r="AP44" i="5" s="1"/>
  <c r="AI45" i="5"/>
  <c r="AP45" i="5" s="1"/>
  <c r="AI46" i="5"/>
  <c r="AP46" i="5" s="1"/>
  <c r="AI47" i="5"/>
  <c r="AP47" i="5" s="1"/>
  <c r="AI48" i="5"/>
  <c r="AP48" i="5" s="1"/>
  <c r="AI49" i="5"/>
  <c r="AP49" i="5" s="1"/>
  <c r="AI50" i="5"/>
  <c r="AP50" i="5" s="1"/>
  <c r="AI51" i="5"/>
  <c r="AP51" i="5" s="1"/>
  <c r="AI52" i="5"/>
  <c r="AP52" i="5" s="1"/>
  <c r="AI53" i="5"/>
  <c r="AP53" i="5" s="1"/>
  <c r="AI54" i="5"/>
  <c r="AP54" i="5" s="1"/>
  <c r="AI55" i="5"/>
  <c r="AP55" i="5" s="1"/>
  <c r="BB23" i="5"/>
  <c r="BD23" i="5"/>
  <c r="BB56" i="5"/>
  <c r="BD56" i="5"/>
  <c r="BB24" i="5"/>
  <c r="BD24" i="5"/>
  <c r="BB25" i="5"/>
  <c r="BD25" i="5"/>
  <c r="D11" i="5"/>
  <c r="D16" i="5"/>
  <c r="D19" i="5"/>
  <c r="D10" i="5"/>
  <c r="D2" i="5"/>
  <c r="E11" i="5"/>
  <c r="F11" i="5"/>
  <c r="G11" i="5"/>
  <c r="E19" i="5"/>
  <c r="F19" i="5"/>
  <c r="G19" i="5"/>
  <c r="E16" i="5"/>
  <c r="F16" i="5"/>
  <c r="G16" i="5"/>
  <c r="E10" i="5"/>
  <c r="F10" i="5"/>
  <c r="G10" i="5"/>
  <c r="D12" i="5"/>
  <c r="E12" i="5"/>
  <c r="F12" i="5"/>
  <c r="G12" i="5"/>
  <c r="E14" i="5"/>
  <c r="F14" i="5"/>
  <c r="G14" i="5"/>
  <c r="E7" i="5"/>
  <c r="F7" i="5"/>
  <c r="G7" i="5"/>
  <c r="D15" i="5"/>
  <c r="E15" i="5"/>
  <c r="F15" i="5"/>
  <c r="G15" i="5"/>
  <c r="D13" i="5"/>
  <c r="E13" i="5"/>
  <c r="F13" i="5"/>
  <c r="G13" i="5"/>
  <c r="D18" i="5"/>
  <c r="E18" i="5"/>
  <c r="F18" i="5"/>
  <c r="G18" i="5"/>
  <c r="D21" i="5"/>
  <c r="E21" i="5"/>
  <c r="F21" i="5"/>
  <c r="G21" i="5"/>
  <c r="D9" i="5"/>
  <c r="E9" i="5"/>
  <c r="F9" i="5"/>
  <c r="G9" i="5"/>
  <c r="D8" i="5"/>
  <c r="E8" i="5"/>
  <c r="F8" i="5"/>
  <c r="G8" i="5"/>
  <c r="D17" i="5"/>
  <c r="E17" i="5"/>
  <c r="F17" i="5"/>
  <c r="G17" i="5"/>
  <c r="D20" i="5"/>
  <c r="E20" i="5"/>
  <c r="F20" i="5"/>
  <c r="G20" i="5"/>
  <c r="D22" i="5"/>
  <c r="E22" i="5"/>
  <c r="F22" i="5"/>
  <c r="G22" i="5"/>
  <c r="D23" i="5"/>
  <c r="E23" i="5"/>
  <c r="F23" i="5"/>
  <c r="G23" i="5"/>
  <c r="D56" i="5"/>
  <c r="E56" i="5"/>
  <c r="F56" i="5"/>
  <c r="G56" i="5"/>
  <c r="H56" i="5"/>
  <c r="D24" i="5"/>
  <c r="E24" i="5"/>
  <c r="F24" i="5"/>
  <c r="G24" i="5"/>
  <c r="H24" i="5"/>
  <c r="D25" i="5"/>
  <c r="E25" i="5"/>
  <c r="F25" i="5"/>
  <c r="G25" i="5"/>
  <c r="H25" i="5"/>
  <c r="D26" i="5"/>
  <c r="E26" i="5"/>
  <c r="F26" i="5"/>
  <c r="G26" i="5"/>
  <c r="H26" i="5"/>
  <c r="BB26" i="5"/>
  <c r="BD26" i="5"/>
  <c r="D27" i="5"/>
  <c r="E27" i="5"/>
  <c r="F27" i="5"/>
  <c r="G27" i="5"/>
  <c r="H27" i="5"/>
  <c r="BB27" i="5"/>
  <c r="BD27" i="5"/>
  <c r="D28" i="5"/>
  <c r="E28" i="5"/>
  <c r="F28" i="5"/>
  <c r="G28" i="5"/>
  <c r="H28" i="5"/>
  <c r="BB28" i="5"/>
  <c r="BD28" i="5"/>
  <c r="D29" i="5"/>
  <c r="E29" i="5"/>
  <c r="F29" i="5"/>
  <c r="G29" i="5"/>
  <c r="H29" i="5"/>
  <c r="BB29" i="5"/>
  <c r="BD29" i="5"/>
  <c r="D30" i="5"/>
  <c r="E30" i="5"/>
  <c r="F30" i="5"/>
  <c r="G30" i="5"/>
  <c r="H30" i="5"/>
  <c r="BB30" i="5"/>
  <c r="BD30" i="5"/>
  <c r="D31" i="5"/>
  <c r="E31" i="5"/>
  <c r="F31" i="5"/>
  <c r="G31" i="5"/>
  <c r="H31" i="5"/>
  <c r="BB31" i="5"/>
  <c r="BD31" i="5"/>
  <c r="D32" i="5"/>
  <c r="E32" i="5"/>
  <c r="F32" i="5"/>
  <c r="G32" i="5"/>
  <c r="H32" i="5"/>
  <c r="BB32" i="5"/>
  <c r="BD32" i="5"/>
  <c r="D33" i="5"/>
  <c r="E33" i="5"/>
  <c r="F33" i="5"/>
  <c r="G33" i="5"/>
  <c r="H33" i="5"/>
  <c r="BB33" i="5"/>
  <c r="BD33" i="5"/>
  <c r="D34" i="5"/>
  <c r="E34" i="5"/>
  <c r="F34" i="5"/>
  <c r="G34" i="5"/>
  <c r="H34" i="5"/>
  <c r="BB34" i="5"/>
  <c r="BD34" i="5"/>
  <c r="D35" i="5"/>
  <c r="E35" i="5"/>
  <c r="F35" i="5"/>
  <c r="G35" i="5"/>
  <c r="H35" i="5"/>
  <c r="BB35" i="5"/>
  <c r="BD35" i="5"/>
  <c r="D36" i="5"/>
  <c r="E36" i="5"/>
  <c r="F36" i="5"/>
  <c r="G36" i="5"/>
  <c r="H36" i="5"/>
  <c r="BB36" i="5"/>
  <c r="BD36" i="5"/>
  <c r="D37" i="5"/>
  <c r="E37" i="5"/>
  <c r="F37" i="5"/>
  <c r="G37" i="5"/>
  <c r="H37" i="5"/>
  <c r="BB37" i="5"/>
  <c r="BD37" i="5"/>
  <c r="D38" i="5"/>
  <c r="E38" i="5"/>
  <c r="F38" i="5"/>
  <c r="G38" i="5"/>
  <c r="H38" i="5"/>
  <c r="BB38" i="5"/>
  <c r="BD38" i="5"/>
  <c r="D39" i="5"/>
  <c r="E39" i="5"/>
  <c r="F39" i="5"/>
  <c r="G39" i="5"/>
  <c r="H39" i="5"/>
  <c r="BB39" i="5"/>
  <c r="BD39" i="5"/>
  <c r="D40" i="5"/>
  <c r="E40" i="5"/>
  <c r="F40" i="5"/>
  <c r="G40" i="5"/>
  <c r="H40" i="5"/>
  <c r="BB40" i="5"/>
  <c r="BD40" i="5"/>
  <c r="D41" i="5"/>
  <c r="E41" i="5"/>
  <c r="F41" i="5"/>
  <c r="G41" i="5"/>
  <c r="H41" i="5"/>
  <c r="BB41" i="5"/>
  <c r="BD41" i="5"/>
  <c r="D42" i="5"/>
  <c r="E42" i="5"/>
  <c r="F42" i="5"/>
  <c r="G42" i="5"/>
  <c r="H42" i="5"/>
  <c r="BB42" i="5"/>
  <c r="BD42" i="5"/>
  <c r="D43" i="5"/>
  <c r="E43" i="5"/>
  <c r="F43" i="5"/>
  <c r="G43" i="5"/>
  <c r="H43" i="5"/>
  <c r="BB43" i="5"/>
  <c r="BD43" i="5"/>
  <c r="D44" i="5"/>
  <c r="E44" i="5"/>
  <c r="F44" i="5"/>
  <c r="G44" i="5"/>
  <c r="H44" i="5"/>
  <c r="BB44" i="5"/>
  <c r="BD44" i="5"/>
  <c r="D45" i="5"/>
  <c r="E45" i="5"/>
  <c r="F45" i="5"/>
  <c r="G45" i="5"/>
  <c r="H45" i="5"/>
  <c r="BB45" i="5"/>
  <c r="BD45" i="5"/>
  <c r="D46" i="5"/>
  <c r="E46" i="5"/>
  <c r="F46" i="5"/>
  <c r="G46" i="5"/>
  <c r="H46" i="5"/>
  <c r="BB46" i="5"/>
  <c r="BD46" i="5"/>
  <c r="D47" i="5"/>
  <c r="E47" i="5"/>
  <c r="F47" i="5"/>
  <c r="G47" i="5"/>
  <c r="H47" i="5"/>
  <c r="BB47" i="5"/>
  <c r="BD47" i="5"/>
  <c r="D48" i="5"/>
  <c r="E48" i="5"/>
  <c r="F48" i="5"/>
  <c r="G48" i="5"/>
  <c r="H48" i="5"/>
  <c r="BB48" i="5"/>
  <c r="BD48" i="5"/>
  <c r="D49" i="5"/>
  <c r="E49" i="5"/>
  <c r="F49" i="5"/>
  <c r="G49" i="5"/>
  <c r="H49" i="5"/>
  <c r="BB49" i="5"/>
  <c r="BD49" i="5"/>
  <c r="D50" i="5"/>
  <c r="E50" i="5"/>
  <c r="F50" i="5"/>
  <c r="G50" i="5"/>
  <c r="H50" i="5"/>
  <c r="BB50" i="5"/>
  <c r="BD50" i="5"/>
  <c r="D51" i="5"/>
  <c r="E51" i="5"/>
  <c r="F51" i="5"/>
  <c r="G51" i="5"/>
  <c r="H51" i="5"/>
  <c r="BB51" i="5"/>
  <c r="BD51" i="5"/>
  <c r="D52" i="5"/>
  <c r="E52" i="5"/>
  <c r="F52" i="5"/>
  <c r="G52" i="5"/>
  <c r="H52" i="5"/>
  <c r="BB52" i="5"/>
  <c r="BD52" i="5"/>
  <c r="D53" i="5"/>
  <c r="E53" i="5"/>
  <c r="F53" i="5"/>
  <c r="G53" i="5"/>
  <c r="H53" i="5"/>
  <c r="BB53" i="5"/>
  <c r="BD53" i="5"/>
  <c r="D54" i="5"/>
  <c r="E54" i="5"/>
  <c r="F54" i="5"/>
  <c r="G54" i="5"/>
  <c r="H54" i="5"/>
  <c r="BB54" i="5"/>
  <c r="BD54" i="5"/>
  <c r="D55" i="5"/>
  <c r="E55" i="5"/>
  <c r="F55" i="5"/>
  <c r="G55" i="5"/>
  <c r="H55" i="5"/>
  <c r="BB55" i="5"/>
  <c r="BD55" i="5"/>
  <c r="BD9" i="9" l="1"/>
  <c r="BD7" i="9"/>
  <c r="BF7" i="9"/>
  <c r="BE8" i="9"/>
  <c r="BB7" i="9"/>
  <c r="BE9" i="9"/>
  <c r="BE7" i="9"/>
  <c r="BC9" i="9"/>
  <c r="BF8" i="9"/>
  <c r="BC8" i="9"/>
  <c r="P8" i="9" s="1"/>
  <c r="BD8" i="9"/>
  <c r="BG8" i="9"/>
  <c r="BB9" i="9"/>
  <c r="BG9" i="9"/>
  <c r="BF9" i="9"/>
  <c r="BG7" i="9"/>
  <c r="BB8" i="9"/>
  <c r="BC7" i="9"/>
  <c r="P7" i="9" s="1"/>
  <c r="P15" i="11"/>
  <c r="P8" i="11"/>
  <c r="P12" i="11"/>
  <c r="P10" i="11"/>
  <c r="P13" i="11"/>
  <c r="P14" i="11"/>
  <c r="P11" i="11"/>
  <c r="P9" i="11"/>
  <c r="P7" i="11"/>
  <c r="P17" i="9"/>
  <c r="P13" i="10"/>
  <c r="P8" i="10"/>
  <c r="P11" i="10"/>
  <c r="P19" i="10"/>
  <c r="P16" i="10"/>
  <c r="AL22" i="5"/>
  <c r="AS22" i="5" s="1"/>
  <c r="AK22" i="5"/>
  <c r="AR22" i="5" s="1"/>
  <c r="AJ22" i="5"/>
  <c r="AQ22" i="5" s="1"/>
  <c r="AG22" i="5"/>
  <c r="Q22" i="5" s="1"/>
  <c r="AI22" i="5"/>
  <c r="AP22" i="5" s="1"/>
  <c r="P12" i="10"/>
  <c r="P17" i="10"/>
  <c r="P14" i="10"/>
  <c r="P18" i="10"/>
  <c r="P9" i="10"/>
  <c r="P10" i="10"/>
  <c r="P15" i="10"/>
  <c r="P7" i="10"/>
  <c r="P15" i="9"/>
  <c r="AP17" i="5"/>
  <c r="C40" i="2"/>
  <c r="P13" i="9"/>
  <c r="P19" i="9"/>
  <c r="P21" i="9"/>
  <c r="P16" i="9"/>
  <c r="AL20" i="5"/>
  <c r="AK20" i="5"/>
  <c r="AJ20" i="5"/>
  <c r="AK17" i="5"/>
  <c r="AL17" i="5"/>
  <c r="AJ17" i="5"/>
  <c r="AK8" i="5"/>
  <c r="AL8" i="5"/>
  <c r="AJ8" i="5"/>
  <c r="AL9" i="5"/>
  <c r="AK9" i="5"/>
  <c r="AJ9" i="5"/>
  <c r="AK21" i="5"/>
  <c r="AR21" i="5" s="1"/>
  <c r="AL21" i="5"/>
  <c r="AS21" i="5" s="1"/>
  <c r="AJ21" i="5"/>
  <c r="AQ21" i="5" s="1"/>
  <c r="AK18" i="5"/>
  <c r="AL18" i="5"/>
  <c r="AJ18" i="5"/>
  <c r="P20" i="9"/>
  <c r="P18" i="9"/>
  <c r="P14" i="9"/>
  <c r="P12" i="9"/>
  <c r="P10" i="9"/>
  <c r="P11" i="9"/>
  <c r="AR11" i="5"/>
  <c r="AR19" i="5"/>
  <c r="AJ14" i="5"/>
  <c r="AK14" i="5"/>
  <c r="AL14" i="5"/>
  <c r="AL7" i="5"/>
  <c r="AK7" i="5"/>
  <c r="AJ15" i="5"/>
  <c r="AQ15" i="5" s="1"/>
  <c r="AK15" i="5"/>
  <c r="AL15" i="5"/>
  <c r="AJ19" i="5"/>
  <c r="AQ19" i="5" s="1"/>
  <c r="AL19" i="5"/>
  <c r="AK12" i="5"/>
  <c r="AL12" i="5"/>
  <c r="AJ11" i="5"/>
  <c r="AQ11" i="5" s="1"/>
  <c r="AL11" i="5"/>
  <c r="AJ13" i="5"/>
  <c r="AL13" i="5"/>
  <c r="AK13" i="5"/>
  <c r="AJ16" i="5"/>
  <c r="AQ16" i="5" s="1"/>
  <c r="AL16" i="5"/>
  <c r="AK16" i="5"/>
  <c r="BE22" i="5"/>
  <c r="AI12" i="5"/>
  <c r="AJ12" i="5"/>
  <c r="BE45" i="5"/>
  <c r="BE37" i="5"/>
  <c r="BE29" i="5"/>
  <c r="BE30" i="5"/>
  <c r="BE44" i="5"/>
  <c r="BE36" i="5"/>
  <c r="BE28" i="5"/>
  <c r="BE38" i="5"/>
  <c r="BE43" i="5"/>
  <c r="BE35" i="5"/>
  <c r="BE27" i="5"/>
  <c r="BE46" i="5"/>
  <c r="BE42" i="5"/>
  <c r="BE34" i="5"/>
  <c r="BE26" i="5"/>
  <c r="BE41" i="5"/>
  <c r="BE33" i="5"/>
  <c r="BE25" i="5"/>
  <c r="BE23" i="5"/>
  <c r="BE40" i="5"/>
  <c r="BE32" i="5"/>
  <c r="BE24" i="5"/>
  <c r="AH7" i="5"/>
  <c r="AJ7" i="5"/>
  <c r="BE47" i="5"/>
  <c r="BE39" i="5"/>
  <c r="BE31" i="5"/>
  <c r="BE56" i="5"/>
  <c r="AI8" i="5"/>
  <c r="AG18" i="5"/>
  <c r="AI14" i="5"/>
  <c r="AI7" i="5"/>
  <c r="AG13" i="5"/>
  <c r="AI21" i="5"/>
  <c r="AI15" i="5"/>
  <c r="AI19" i="5"/>
  <c r="AI16" i="5"/>
  <c r="AG11" i="5"/>
  <c r="BB22" i="5"/>
  <c r="BD22" i="5"/>
  <c r="AH17" i="5"/>
  <c r="AH12" i="5"/>
  <c r="AI10" i="5"/>
  <c r="AH11" i="5"/>
  <c r="AH13" i="5"/>
  <c r="AH10" i="5"/>
  <c r="AI20" i="5"/>
  <c r="AH19" i="5"/>
  <c r="AG7" i="5"/>
  <c r="AH18" i="5"/>
  <c r="AH15" i="5"/>
  <c r="AG15" i="5"/>
  <c r="AI13" i="5"/>
  <c r="AH8" i="5"/>
  <c r="AH21" i="5"/>
  <c r="AH16" i="5"/>
  <c r="AG16" i="5"/>
  <c r="AG9" i="5"/>
  <c r="AG19" i="5"/>
  <c r="AH20" i="5"/>
  <c r="AH14" i="5"/>
  <c r="AG8" i="5"/>
  <c r="AI11" i="5"/>
  <c r="AG14" i="5"/>
  <c r="AG17" i="5"/>
  <c r="AI9" i="5"/>
  <c r="AG21" i="5"/>
  <c r="AH9" i="5"/>
  <c r="AI18" i="5"/>
  <c r="AG12" i="5"/>
  <c r="AG20" i="5"/>
  <c r="P9" i="9" l="1"/>
  <c r="B10" i="9"/>
  <c r="AR9" i="5"/>
  <c r="AY9" i="5"/>
  <c r="BF9" i="5" s="1"/>
  <c r="AQ8" i="5"/>
  <c r="AX8" i="5"/>
  <c r="BE8" i="5" s="1"/>
  <c r="AP20" i="5"/>
  <c r="AW20" i="5"/>
  <c r="BD20" i="5" s="1"/>
  <c r="AY15" i="5"/>
  <c r="AR20" i="5"/>
  <c r="AY20" i="5"/>
  <c r="BF20" i="5" s="1"/>
  <c r="AS20" i="5"/>
  <c r="AZ20" i="5"/>
  <c r="BG20" i="5" s="1"/>
  <c r="AS9" i="5"/>
  <c r="AZ9" i="5"/>
  <c r="BG9" i="5" s="1"/>
  <c r="AS8" i="5"/>
  <c r="AZ8" i="5"/>
  <c r="BG8" i="5" s="1"/>
  <c r="AR8" i="5"/>
  <c r="AY8" i="5"/>
  <c r="BF8" i="5" s="1"/>
  <c r="AQ20" i="5"/>
  <c r="AX20" i="5"/>
  <c r="BE20" i="5" s="1"/>
  <c r="AQ9" i="5"/>
  <c r="AX9" i="5"/>
  <c r="BE9" i="5" s="1"/>
  <c r="AS17" i="5"/>
  <c r="AZ17" i="5"/>
  <c r="BG17" i="5" s="1"/>
  <c r="AR17" i="5"/>
  <c r="AY17" i="5"/>
  <c r="BF17" i="5" s="1"/>
  <c r="AY7" i="5"/>
  <c r="AS18" i="5"/>
  <c r="AZ18" i="5"/>
  <c r="BG18" i="5" s="1"/>
  <c r="AY16" i="5"/>
  <c r="AR18" i="5"/>
  <c r="AY18" i="5"/>
  <c r="BF18" i="5" s="1"/>
  <c r="AZ14" i="5"/>
  <c r="AY14" i="5"/>
  <c r="AY13" i="5"/>
  <c r="AZ13" i="5"/>
  <c r="AY10" i="5"/>
  <c r="AP8" i="5"/>
  <c r="AW8" i="5"/>
  <c r="BD8" i="5" s="1"/>
  <c r="P22" i="5"/>
  <c r="AN22" i="5"/>
  <c r="AQ18" i="5"/>
  <c r="AX18" i="5"/>
  <c r="BE18" i="5" s="1"/>
  <c r="AQ17" i="5"/>
  <c r="AX17" i="5"/>
  <c r="BE17" i="5" s="1"/>
  <c r="AW17" i="5"/>
  <c r="BD17" i="5" s="1"/>
  <c r="C41" i="2"/>
  <c r="AU9" i="5"/>
  <c r="BB9" i="5" s="1"/>
  <c r="AO17" i="5"/>
  <c r="AV17" i="5"/>
  <c r="BC17" i="5" s="1"/>
  <c r="AO18" i="5"/>
  <c r="AV18" i="5"/>
  <c r="BC18" i="5" s="1"/>
  <c r="AU20" i="5"/>
  <c r="BB20" i="5" s="1"/>
  <c r="AO21" i="5"/>
  <c r="AV21" i="5"/>
  <c r="BC21" i="5" s="1"/>
  <c r="AU8" i="5"/>
  <c r="BB8" i="5" s="1"/>
  <c r="AP9" i="5"/>
  <c r="AW9" i="5"/>
  <c r="BD9" i="5" s="1"/>
  <c r="AP21" i="5"/>
  <c r="AW21" i="5"/>
  <c r="BD21" i="5" s="1"/>
  <c r="AO8" i="5"/>
  <c r="AV8" i="5"/>
  <c r="BC8" i="5" s="1"/>
  <c r="Q18" i="5"/>
  <c r="AU18" i="5"/>
  <c r="BB18" i="5" s="1"/>
  <c r="AP18" i="5"/>
  <c r="AW18" i="5"/>
  <c r="BD18" i="5" s="1"/>
  <c r="AO9" i="5"/>
  <c r="AV9" i="5"/>
  <c r="BC9" i="5" s="1"/>
  <c r="AO20" i="5"/>
  <c r="AV20" i="5"/>
  <c r="BC20" i="5" s="1"/>
  <c r="AU17" i="5"/>
  <c r="BB17" i="5" s="1"/>
  <c r="AU21" i="5"/>
  <c r="BB21" i="5" s="1"/>
  <c r="Q20" i="5"/>
  <c r="AN9" i="5"/>
  <c r="Q9" i="5"/>
  <c r="AN8" i="5"/>
  <c r="Q8" i="5"/>
  <c r="AN17" i="5"/>
  <c r="Q17" i="5"/>
  <c r="AN21" i="5"/>
  <c r="Q21" i="5"/>
  <c r="AZ16" i="5"/>
  <c r="AS7" i="5"/>
  <c r="AZ7" i="5"/>
  <c r="AZ15" i="5"/>
  <c r="AZ10" i="5"/>
  <c r="AZ12" i="5"/>
  <c r="AY12" i="5"/>
  <c r="AS19" i="5"/>
  <c r="AZ19" i="5"/>
  <c r="AZ11" i="5"/>
  <c r="AY11" i="5"/>
  <c r="AY19" i="5"/>
  <c r="AV7" i="5"/>
  <c r="BC7" i="5" s="1"/>
  <c r="AS14" i="5"/>
  <c r="AR7" i="5"/>
  <c r="AR14" i="5"/>
  <c r="AW14" i="5"/>
  <c r="BD14" i="5" s="1"/>
  <c r="AV11" i="5"/>
  <c r="BC11" i="5" s="1"/>
  <c r="AQ14" i="5"/>
  <c r="AX14" i="5"/>
  <c r="AO19" i="5"/>
  <c r="AV19" i="5"/>
  <c r="BC19" i="5" s="1"/>
  <c r="AX13" i="5"/>
  <c r="AQ13" i="5"/>
  <c r="AR15" i="5"/>
  <c r="AO7" i="5"/>
  <c r="AS16" i="5"/>
  <c r="AS12" i="5"/>
  <c r="AR13" i="5"/>
  <c r="AR12" i="5"/>
  <c r="AP14" i="5"/>
  <c r="AS13" i="5"/>
  <c r="AS15" i="5"/>
  <c r="AR16" i="5"/>
  <c r="AS11" i="5"/>
  <c r="AX12" i="5"/>
  <c r="AX16" i="5"/>
  <c r="AX15" i="5"/>
  <c r="AX7" i="5"/>
  <c r="AX10" i="5"/>
  <c r="AX11" i="5"/>
  <c r="AX19" i="5"/>
  <c r="AO16" i="5"/>
  <c r="AV16" i="5"/>
  <c r="BC16" i="5" s="1"/>
  <c r="AP13" i="5"/>
  <c r="AW13" i="5"/>
  <c r="BD13" i="5" s="1"/>
  <c r="AO13" i="5"/>
  <c r="AV13" i="5"/>
  <c r="BC13" i="5" s="1"/>
  <c r="AN13" i="5"/>
  <c r="AU13" i="5"/>
  <c r="BB13" i="5" s="1"/>
  <c r="AO14" i="5"/>
  <c r="AV14" i="5"/>
  <c r="BC14" i="5" s="1"/>
  <c r="AN14" i="5"/>
  <c r="AU14" i="5"/>
  <c r="BB14" i="5" s="1"/>
  <c r="AU7" i="5"/>
  <c r="BB7" i="5" s="1"/>
  <c r="AP11" i="5"/>
  <c r="AW11" i="5"/>
  <c r="BD11" i="5" s="1"/>
  <c r="AV12" i="5"/>
  <c r="BC12" i="5" s="1"/>
  <c r="AP15" i="5"/>
  <c r="AW15" i="5"/>
  <c r="BD15" i="5" s="1"/>
  <c r="AU12" i="5"/>
  <c r="BB12" i="5" s="1"/>
  <c r="AU10" i="5"/>
  <c r="BB10" i="5" s="1"/>
  <c r="AO10" i="5"/>
  <c r="AV10" i="5"/>
  <c r="BC10" i="5" s="1"/>
  <c r="AP19" i="5"/>
  <c r="AW19" i="5"/>
  <c r="BD19" i="5" s="1"/>
  <c r="AU11" i="5"/>
  <c r="BB11" i="5" s="1"/>
  <c r="AP7" i="5"/>
  <c r="AW7" i="5"/>
  <c r="BD7" i="5" s="1"/>
  <c r="AU16" i="5"/>
  <c r="BB16" i="5" s="1"/>
  <c r="AW12" i="5"/>
  <c r="BD12" i="5" s="1"/>
  <c r="AP10" i="5"/>
  <c r="AW10" i="5"/>
  <c r="BD10" i="5" s="1"/>
  <c r="AU15" i="5"/>
  <c r="BB15" i="5" s="1"/>
  <c r="AU19" i="5"/>
  <c r="BB19" i="5" s="1"/>
  <c r="AO15" i="5"/>
  <c r="AV15" i="5"/>
  <c r="BC15" i="5" s="1"/>
  <c r="AP16" i="5"/>
  <c r="AW16" i="5"/>
  <c r="BD16" i="5" s="1"/>
  <c r="AQ7" i="5"/>
  <c r="BE50" i="5"/>
  <c r="AN16" i="5"/>
  <c r="AN12" i="5"/>
  <c r="AN15" i="5"/>
  <c r="AN11" i="5"/>
  <c r="AN19" i="5"/>
  <c r="BE54" i="5"/>
  <c r="AN18" i="5"/>
  <c r="BE48" i="5"/>
  <c r="AN7" i="5"/>
  <c r="BE51" i="5"/>
  <c r="BE49" i="5"/>
  <c r="AN20" i="5"/>
  <c r="AO12" i="5"/>
  <c r="AQ12" i="5"/>
  <c r="BE52" i="5"/>
  <c r="BE53" i="5"/>
  <c r="AP12" i="5"/>
  <c r="AO11" i="5"/>
  <c r="Q10" i="5"/>
  <c r="Q19" i="5"/>
  <c r="Q11" i="5"/>
  <c r="Q16" i="5"/>
  <c r="Q14" i="5"/>
  <c r="Q13" i="5"/>
  <c r="Q7" i="5"/>
  <c r="Q12" i="5"/>
  <c r="Q15" i="5"/>
  <c r="BE21" i="5"/>
  <c r="B11" i="9" l="1"/>
  <c r="B12" i="9" s="1"/>
  <c r="B13" i="9" s="1"/>
  <c r="B14" i="9" s="1"/>
  <c r="B15" i="9" s="1"/>
  <c r="B16" i="9" s="1"/>
  <c r="B17" i="9" s="1"/>
  <c r="B18" i="9" s="1"/>
  <c r="P17" i="5"/>
  <c r="P9" i="5"/>
  <c r="P8" i="5"/>
  <c r="P21" i="5"/>
  <c r="P18" i="5"/>
  <c r="P20" i="5"/>
  <c r="BF11" i="5"/>
  <c r="BF19" i="5"/>
  <c r="BF16" i="5"/>
  <c r="BE15" i="5"/>
  <c r="BG11" i="5"/>
  <c r="BE11" i="5"/>
  <c r="BE19" i="5"/>
  <c r="BG12" i="5"/>
  <c r="BF12" i="5"/>
  <c r="BG19" i="5"/>
  <c r="BG15" i="5"/>
  <c r="BG7" i="5"/>
  <c r="BE16" i="5"/>
  <c r="BF10" i="5"/>
  <c r="BF7" i="5"/>
  <c r="BF15" i="5"/>
  <c r="BF14" i="5"/>
  <c r="BF13" i="5"/>
  <c r="BG14" i="5"/>
  <c r="BG13" i="5"/>
  <c r="BG16" i="5"/>
  <c r="BG10" i="5"/>
  <c r="BE7" i="5"/>
  <c r="BE10" i="5"/>
  <c r="BE13" i="5"/>
  <c r="BE14" i="5"/>
  <c r="P14" i="5" s="1"/>
  <c r="BE12" i="5"/>
  <c r="BE55" i="5"/>
  <c r="P12" i="5" l="1"/>
  <c r="P19" i="5"/>
  <c r="P16" i="5"/>
  <c r="P11" i="5"/>
  <c r="P15" i="5"/>
  <c r="P7" i="5"/>
  <c r="P10" i="5"/>
  <c r="P13" i="5"/>
  <c r="C5" i="2" l="1"/>
  <c r="C6" i="2" l="1"/>
  <c r="C7" i="2" l="1"/>
  <c r="C8" i="2" l="1"/>
  <c r="C9" i="2" l="1"/>
  <c r="C10" i="2" l="1"/>
  <c r="C11" i="2" l="1"/>
  <c r="C12" i="2" l="1"/>
  <c r="C13" i="2" l="1"/>
  <c r="C14" i="2" l="1"/>
  <c r="C15" i="2" l="1"/>
  <c r="C16" i="2" l="1"/>
  <c r="C17" i="2" l="1"/>
  <c r="C18" i="2" l="1"/>
  <c r="C19" i="2" s="1"/>
  <c r="B7" i="10" l="1"/>
  <c r="U47" i="2" l="1"/>
  <c r="Q47" i="2"/>
  <c r="J47" i="2"/>
  <c r="K47" i="2"/>
  <c r="V47" i="2"/>
  <c r="S47" i="2"/>
  <c r="H47" i="2"/>
  <c r="Y47" i="2"/>
  <c r="Z47" i="2"/>
  <c r="I47" i="2"/>
  <c r="X47" i="2"/>
  <c r="L47" i="2"/>
  <c r="W47" i="2"/>
  <c r="G47" i="2"/>
  <c r="P47" i="2"/>
  <c r="E47" i="2"/>
  <c r="N47" i="2"/>
  <c r="R47" i="2"/>
  <c r="D47" i="2"/>
  <c r="O47" i="2"/>
  <c r="AB47" i="2" l="1"/>
  <c r="B21" i="5"/>
  <c r="B7" i="5" l="1"/>
  <c r="O27" i="2" l="1"/>
  <c r="W27" i="2"/>
  <c r="D27" i="2"/>
  <c r="X27" i="2"/>
  <c r="Z27" i="2"/>
  <c r="H27" i="2"/>
  <c r="L27" i="2"/>
  <c r="I27" i="2"/>
  <c r="J27" i="2"/>
  <c r="N27" i="2"/>
  <c r="S27" i="2"/>
  <c r="Q27" i="2"/>
  <c r="R27" i="2"/>
  <c r="G27" i="2"/>
  <c r="F27" i="2"/>
  <c r="K27" i="2"/>
  <c r="Y27" i="2"/>
  <c r="U27" i="2"/>
  <c r="P27" i="2"/>
  <c r="V27" i="2"/>
  <c r="E27" i="2"/>
  <c r="E28" i="2"/>
  <c r="W28" i="2"/>
  <c r="U28" i="2"/>
  <c r="K28" i="2"/>
  <c r="D28" i="2"/>
  <c r="N28" i="2"/>
  <c r="X28" i="2"/>
  <c r="F28" i="2"/>
  <c r="P28" i="2"/>
  <c r="Q28" i="2"/>
  <c r="I28" i="2"/>
  <c r="G28" i="2"/>
  <c r="L28" i="2"/>
  <c r="Y28" i="2"/>
  <c r="S28" i="2"/>
  <c r="J28" i="2"/>
  <c r="Z28" i="2"/>
  <c r="O28" i="2"/>
  <c r="H28" i="2"/>
  <c r="V28" i="2"/>
  <c r="R28" i="2"/>
  <c r="B8" i="5"/>
  <c r="B9" i="5" s="1"/>
  <c r="B10" i="5" l="1"/>
  <c r="I5" i="2"/>
  <c r="R5" i="2"/>
  <c r="F5" i="2"/>
  <c r="H5" i="2"/>
  <c r="Q5" i="2"/>
  <c r="X5" i="2"/>
  <c r="S5" i="2"/>
  <c r="E5" i="2"/>
  <c r="U5" i="2"/>
  <c r="N5" i="2"/>
  <c r="G5" i="2"/>
  <c r="Z5" i="2"/>
  <c r="D5" i="2"/>
  <c r="L5" i="2"/>
  <c r="O5" i="2"/>
  <c r="J5" i="2"/>
  <c r="K5" i="2"/>
  <c r="P5" i="2"/>
  <c r="Y5" i="2"/>
  <c r="W5" i="2"/>
  <c r="V5" i="2"/>
  <c r="AB27" i="2"/>
  <c r="AB28" i="2"/>
  <c r="K4" i="2"/>
  <c r="E4" i="2"/>
  <c r="I4" i="2"/>
  <c r="W4" i="2"/>
  <c r="V4" i="2"/>
  <c r="P6" i="2"/>
  <c r="Y6" i="2"/>
  <c r="O6" i="2"/>
  <c r="H6" i="2"/>
  <c r="F6" i="2"/>
  <c r="X6" i="2"/>
  <c r="G6" i="2"/>
  <c r="S6" i="2"/>
  <c r="E6" i="2"/>
  <c r="K6" i="2"/>
  <c r="Q6" i="2"/>
  <c r="V6" i="2"/>
  <c r="N6" i="2"/>
  <c r="J6" i="2"/>
  <c r="L6" i="2"/>
  <c r="I6" i="2"/>
  <c r="D6" i="2"/>
  <c r="W6" i="2"/>
  <c r="U6" i="2"/>
  <c r="Z6" i="2"/>
  <c r="R6" i="2"/>
  <c r="U4" i="2"/>
  <c r="S4" i="2"/>
  <c r="N4" i="2"/>
  <c r="R4" i="2"/>
  <c r="F4" i="2"/>
  <c r="L4" i="2"/>
  <c r="P4" i="2"/>
  <c r="O4" i="2"/>
  <c r="Y4" i="2"/>
  <c r="G4" i="2"/>
  <c r="H4" i="2"/>
  <c r="D4" i="2"/>
  <c r="X4" i="2"/>
  <c r="J4" i="2"/>
  <c r="Q4" i="2"/>
  <c r="Z4" i="2"/>
  <c r="B11" i="5" l="1"/>
  <c r="U30" i="2"/>
  <c r="H30" i="2"/>
  <c r="V30" i="2"/>
  <c r="D30" i="2"/>
  <c r="Z30" i="2"/>
  <c r="E30" i="2"/>
  <c r="K30" i="2"/>
  <c r="Y30" i="2"/>
  <c r="X30" i="2"/>
  <c r="F30" i="2"/>
  <c r="R30" i="2"/>
  <c r="O30" i="2"/>
  <c r="Q30" i="2"/>
  <c r="I30" i="2"/>
  <c r="W30" i="2"/>
  <c r="J30" i="2"/>
  <c r="G30" i="2"/>
  <c r="P30" i="2"/>
  <c r="N30" i="2"/>
  <c r="S30" i="2"/>
  <c r="L30" i="2"/>
  <c r="X7" i="2"/>
  <c r="D7" i="2"/>
  <c r="N7" i="2"/>
  <c r="F7" i="2"/>
  <c r="U7" i="2"/>
  <c r="R7" i="2"/>
  <c r="Z7" i="2"/>
  <c r="L7" i="2"/>
  <c r="P7" i="2"/>
  <c r="J7" i="2"/>
  <c r="Y7" i="2"/>
  <c r="H7" i="2"/>
  <c r="I7" i="2"/>
  <c r="W7" i="2"/>
  <c r="V7" i="2"/>
  <c r="S7" i="2"/>
  <c r="K7" i="2"/>
  <c r="E7" i="2"/>
  <c r="G7" i="2"/>
  <c r="O7" i="2"/>
  <c r="Q7" i="2"/>
  <c r="AB5" i="2"/>
  <c r="AB6" i="2"/>
  <c r="AB4" i="2"/>
  <c r="B20" i="5"/>
  <c r="V31" i="2"/>
  <c r="B7" i="11"/>
  <c r="Y8" i="2" l="1"/>
  <c r="K8" i="2"/>
  <c r="Q8" i="2"/>
  <c r="B12" i="5"/>
  <c r="U9" i="2" s="1"/>
  <c r="E8" i="2"/>
  <c r="X8" i="2"/>
  <c r="I8" i="2"/>
  <c r="F8" i="2"/>
  <c r="O8" i="2"/>
  <c r="G8" i="2"/>
  <c r="L8" i="2"/>
  <c r="B8" i="11"/>
  <c r="B9" i="11" s="1"/>
  <c r="B10" i="11" s="1"/>
  <c r="B11" i="11" s="1"/>
  <c r="B12" i="11" s="1"/>
  <c r="B13" i="11" s="1"/>
  <c r="B14" i="11" s="1"/>
  <c r="B15" i="11" s="1"/>
  <c r="I81" i="2"/>
  <c r="D80" i="2"/>
  <c r="N79" i="2"/>
  <c r="W78" i="2"/>
  <c r="I78" i="2"/>
  <c r="D77" i="2"/>
  <c r="W75" i="2"/>
  <c r="I75" i="2"/>
  <c r="D74" i="2"/>
  <c r="V81" i="2"/>
  <c r="H81" i="2"/>
  <c r="Z79" i="2"/>
  <c r="V78" i="2"/>
  <c r="P81" i="2"/>
  <c r="Y80" i="2"/>
  <c r="K80" i="2"/>
  <c r="G79" i="2"/>
  <c r="Y77" i="2"/>
  <c r="O81" i="2"/>
  <c r="U80" i="2"/>
  <c r="X79" i="2"/>
  <c r="K78" i="2"/>
  <c r="Y76" i="2"/>
  <c r="J76" i="2"/>
  <c r="Z74" i="2"/>
  <c r="S73" i="2"/>
  <c r="E73" i="2"/>
  <c r="O72" i="2"/>
  <c r="X71" i="2"/>
  <c r="S70" i="2"/>
  <c r="O69" i="2"/>
  <c r="X68" i="2"/>
  <c r="S67" i="2"/>
  <c r="E67" i="2"/>
  <c r="P80" i="2"/>
  <c r="V79" i="2"/>
  <c r="H78" i="2"/>
  <c r="W76" i="2"/>
  <c r="H76" i="2"/>
  <c r="P75" i="2"/>
  <c r="X74" i="2"/>
  <c r="Q73" i="2"/>
  <c r="L72" i="2"/>
  <c r="V71" i="2"/>
  <c r="Q70" i="2"/>
  <c r="L69" i="2"/>
  <c r="V68" i="2"/>
  <c r="H68" i="2"/>
  <c r="Q67" i="2"/>
  <c r="G81" i="2"/>
  <c r="Q79" i="2"/>
  <c r="U78" i="2"/>
  <c r="D78" i="2"/>
  <c r="K77" i="2"/>
  <c r="D76" i="2"/>
  <c r="U74" i="2"/>
  <c r="E74" i="2"/>
  <c r="W72" i="2"/>
  <c r="R71" i="2"/>
  <c r="D71" i="2"/>
  <c r="N70" i="2"/>
  <c r="W69" i="2"/>
  <c r="R68" i="2"/>
  <c r="N67" i="2"/>
  <c r="G71" i="2"/>
  <c r="Y67" i="2"/>
  <c r="Z76" i="2"/>
  <c r="S72" i="2"/>
  <c r="J70" i="2"/>
  <c r="X67" i="2"/>
  <c r="G75" i="2"/>
  <c r="D67" i="2"/>
  <c r="Q72" i="2"/>
  <c r="O68" i="2"/>
  <c r="E72" i="2"/>
  <c r="Z80" i="2"/>
  <c r="X78" i="2"/>
  <c r="E76" i="2"/>
  <c r="Y71" i="2"/>
  <c r="W79" i="2"/>
  <c r="X76" i="2"/>
  <c r="I70" i="2"/>
  <c r="P68" i="2"/>
  <c r="U67" i="2"/>
  <c r="J81" i="2"/>
  <c r="E68" i="2"/>
  <c r="S78" i="2"/>
  <c r="R72" i="2"/>
  <c r="N69" i="2"/>
  <c r="Y68" i="2"/>
  <c r="X81" i="2"/>
  <c r="W80" i="2"/>
  <c r="S79" i="2"/>
  <c r="U77" i="2"/>
  <c r="Y75" i="2"/>
  <c r="E75" i="2"/>
  <c r="K73" i="2"/>
  <c r="E78" i="2"/>
  <c r="U81" i="2"/>
  <c r="V80" i="2"/>
  <c r="Q78" i="2"/>
  <c r="U76" i="2"/>
  <c r="X75" i="2"/>
  <c r="G74" i="2"/>
  <c r="P72" i="2"/>
  <c r="S71" i="2"/>
  <c r="X70" i="2"/>
  <c r="G70" i="2"/>
  <c r="J67" i="2"/>
  <c r="S80" i="2"/>
  <c r="P79" i="2"/>
  <c r="P77" i="2"/>
  <c r="V75" i="2"/>
  <c r="Y74" i="2"/>
  <c r="Z73" i="2"/>
  <c r="I73" i="2"/>
  <c r="Q71" i="2"/>
  <c r="D70" i="2"/>
  <c r="H69" i="2"/>
  <c r="R67" i="2"/>
  <c r="L77" i="2"/>
  <c r="S75" i="2"/>
  <c r="G73" i="2"/>
  <c r="U70" i="2"/>
  <c r="O76" i="2"/>
  <c r="V69" i="2"/>
  <c r="L67" i="2"/>
  <c r="G72" i="2"/>
  <c r="X72" i="2"/>
  <c r="R81" i="2"/>
  <c r="O79" i="2"/>
  <c r="N77" i="2"/>
  <c r="Q76" i="2"/>
  <c r="W74" i="2"/>
  <c r="H73" i="2"/>
  <c r="K72" i="2"/>
  <c r="P71" i="2"/>
  <c r="V70" i="2"/>
  <c r="G69" i="2"/>
  <c r="P67" i="2"/>
  <c r="N80" i="2"/>
  <c r="P76" i="2"/>
  <c r="X73" i="2"/>
  <c r="J72" i="2"/>
  <c r="O71" i="2"/>
  <c r="X69" i="2"/>
  <c r="O67" i="2"/>
  <c r="J77" i="2"/>
  <c r="S74" i="2"/>
  <c r="N71" i="2"/>
  <c r="V73" i="2"/>
  <c r="L71" i="2"/>
  <c r="U69" i="2"/>
  <c r="K71" i="2"/>
  <c r="E69" i="2"/>
  <c r="Z68" i="2"/>
  <c r="J78" i="2"/>
  <c r="Q75" i="2"/>
  <c r="D73" i="2"/>
  <c r="R70" i="2"/>
  <c r="U73" i="2"/>
  <c r="K81" i="2"/>
  <c r="I80" i="2"/>
  <c r="G78" i="2"/>
  <c r="L76" i="2"/>
  <c r="Q74" i="2"/>
  <c r="Y72" i="2"/>
  <c r="P70" i="2"/>
  <c r="K67" i="2"/>
  <c r="K76" i="2"/>
  <c r="E81" i="2"/>
  <c r="D79" i="2"/>
  <c r="Z77" i="2"/>
  <c r="G77" i="2"/>
  <c r="I76" i="2"/>
  <c r="O74" i="2"/>
  <c r="V72" i="2"/>
  <c r="D72" i="2"/>
  <c r="L70" i="2"/>
  <c r="W68" i="2"/>
  <c r="Z67" i="2"/>
  <c r="I67" i="2"/>
  <c r="Y78" i="2"/>
  <c r="X77" i="2"/>
  <c r="G76" i="2"/>
  <c r="N74" i="2"/>
  <c r="P73" i="2"/>
  <c r="U72" i="2"/>
  <c r="Z71" i="2"/>
  <c r="Q69" i="2"/>
  <c r="U68" i="2"/>
  <c r="H67" i="2"/>
  <c r="Y79" i="2"/>
  <c r="H75" i="2"/>
  <c r="E71" i="2"/>
  <c r="S68" i="2"/>
  <c r="G67" i="2"/>
  <c r="Y81" i="2"/>
  <c r="J74" i="2"/>
  <c r="Z70" i="2"/>
  <c r="W67" i="2"/>
  <c r="U71" i="2"/>
  <c r="V67" i="2"/>
  <c r="J69" i="2"/>
  <c r="S69" i="2"/>
  <c r="R8" i="2"/>
  <c r="P8" i="2"/>
  <c r="V8" i="2"/>
  <c r="AB8" i="2" s="1"/>
  <c r="J8" i="2"/>
  <c r="S8" i="2"/>
  <c r="G9" i="2"/>
  <c r="U8" i="2"/>
  <c r="H8" i="2"/>
  <c r="N8" i="2"/>
  <c r="Z8" i="2"/>
  <c r="D8" i="2"/>
  <c r="W8" i="2"/>
  <c r="R9" i="2"/>
  <c r="S9" i="2"/>
  <c r="Q9" i="2"/>
  <c r="AB7" i="2"/>
  <c r="K9" i="2"/>
  <c r="B13" i="5"/>
  <c r="L9" i="2"/>
  <c r="AB30" i="2"/>
  <c r="I33" i="2"/>
  <c r="J31" i="2"/>
  <c r="E31" i="2"/>
  <c r="L31" i="2"/>
  <c r="Y31" i="2"/>
  <c r="P32" i="2"/>
  <c r="X31" i="2"/>
  <c r="S32" i="2"/>
  <c r="W31" i="2"/>
  <c r="G32" i="2"/>
  <c r="V33" i="2"/>
  <c r="P31" i="2"/>
  <c r="F9" i="2"/>
  <c r="N33" i="2"/>
  <c r="G31" i="2"/>
  <c r="D31" i="2"/>
  <c r="O32" i="2"/>
  <c r="R31" i="2"/>
  <c r="K31" i="2"/>
  <c r="N9" i="2"/>
  <c r="I9" i="2"/>
  <c r="S31" i="2"/>
  <c r="O31" i="2"/>
  <c r="E9" i="2"/>
  <c r="J9" i="2"/>
  <c r="P33" i="2"/>
  <c r="Z31" i="2"/>
  <c r="U33" i="2"/>
  <c r="L33" i="2"/>
  <c r="J33" i="2"/>
  <c r="Q32" i="2"/>
  <c r="F33" i="2"/>
  <c r="Z32" i="2"/>
  <c r="K33" i="2"/>
  <c r="N32" i="2"/>
  <c r="N31" i="2"/>
  <c r="I31" i="2"/>
  <c r="X32" i="2"/>
  <c r="U31" i="2"/>
  <c r="D40" i="2"/>
  <c r="Q33" i="2"/>
  <c r="R33" i="2"/>
  <c r="O33" i="2"/>
  <c r="D33" i="2"/>
  <c r="E33" i="2"/>
  <c r="H32" i="2"/>
  <c r="W32" i="2"/>
  <c r="Z9" i="2"/>
  <c r="H33" i="2"/>
  <c r="J32" i="2"/>
  <c r="V32" i="2"/>
  <c r="Z33" i="2"/>
  <c r="S10" i="2"/>
  <c r="Y9" i="2"/>
  <c r="Y32" i="2"/>
  <c r="R32" i="2"/>
  <c r="F31" i="2"/>
  <c r="I32" i="2"/>
  <c r="K32" i="2"/>
  <c r="U32" i="2"/>
  <c r="Y33" i="2"/>
  <c r="H9" i="2"/>
  <c r="B14" i="5"/>
  <c r="X9" i="2"/>
  <c r="D32" i="2"/>
  <c r="F32" i="2"/>
  <c r="H31" i="2"/>
  <c r="S33" i="2"/>
  <c r="Q31" i="2"/>
  <c r="X33" i="2"/>
  <c r="W9" i="2"/>
  <c r="G33" i="2"/>
  <c r="L32" i="2"/>
  <c r="W33" i="2"/>
  <c r="D9" i="2"/>
  <c r="V9" i="2"/>
  <c r="E32" i="2"/>
  <c r="O9" i="2"/>
  <c r="L10" i="2"/>
  <c r="Y10" i="2"/>
  <c r="B8" i="10"/>
  <c r="K10" i="2" l="1"/>
  <c r="G10" i="2"/>
  <c r="N75" i="2"/>
  <c r="O73" i="2"/>
  <c r="J75" i="2"/>
  <c r="R69" i="2"/>
  <c r="G80" i="2"/>
  <c r="I77" i="2"/>
  <c r="J80" i="2"/>
  <c r="D69" i="2"/>
  <c r="V74" i="2"/>
  <c r="Y73" i="2"/>
  <c r="G68" i="2"/>
  <c r="Q81" i="2"/>
  <c r="R76" i="2"/>
  <c r="J73" i="2"/>
  <c r="Y70" i="2"/>
  <c r="H77" i="2"/>
  <c r="Q68" i="2"/>
  <c r="H79" i="2"/>
  <c r="I72" i="2"/>
  <c r="L80" i="2"/>
  <c r="Z69" i="2"/>
  <c r="O77" i="2"/>
  <c r="K74" i="2"/>
  <c r="R80" i="2"/>
  <c r="P10" i="2"/>
  <c r="V10" i="2"/>
  <c r="O10" i="2"/>
  <c r="X10" i="2"/>
  <c r="W77" i="2"/>
  <c r="E77" i="2"/>
  <c r="I71" i="2"/>
  <c r="I79" i="2"/>
  <c r="P74" i="2"/>
  <c r="W73" i="2"/>
  <c r="L78" i="2"/>
  <c r="U75" i="2"/>
  <c r="O75" i="2"/>
  <c r="N68" i="2"/>
  <c r="O78" i="2"/>
  <c r="D75" i="2"/>
  <c r="H74" i="2"/>
  <c r="K69" i="2"/>
  <c r="L73" i="2"/>
  <c r="H70" i="2"/>
  <c r="E80" i="2"/>
  <c r="N73" i="2"/>
  <c r="Z81" i="2"/>
  <c r="H71" i="2"/>
  <c r="Z78" i="2"/>
  <c r="J68" i="2"/>
  <c r="R75" i="2"/>
  <c r="R74" i="2"/>
  <c r="W81" i="2"/>
  <c r="AB67" i="2"/>
  <c r="R10" i="2"/>
  <c r="Z10" i="2"/>
  <c r="D81" i="2"/>
  <c r="R73" i="2"/>
  <c r="O70" i="2"/>
  <c r="K79" i="2"/>
  <c r="J79" i="2"/>
  <c r="L68" i="2"/>
  <c r="N78" i="2"/>
  <c r="H72" i="2"/>
  <c r="W70" i="2"/>
  <c r="S81" i="2"/>
  <c r="S77" i="2"/>
  <c r="V76" i="2"/>
  <c r="Z75" i="2"/>
  <c r="P69" i="2"/>
  <c r="W71" i="2"/>
  <c r="D68" i="2"/>
  <c r="L75" i="2"/>
  <c r="Z72" i="2"/>
  <c r="L81" i="2"/>
  <c r="E70" i="2"/>
  <c r="Q77" i="2"/>
  <c r="P78" i="2"/>
  <c r="L79" i="2"/>
  <c r="N76" i="2"/>
  <c r="P9" i="2"/>
  <c r="G11" i="2"/>
  <c r="N10" i="2"/>
  <c r="Q10" i="2"/>
  <c r="U10" i="2"/>
  <c r="D10" i="2"/>
  <c r="V77" i="2"/>
  <c r="K70" i="2"/>
  <c r="K75" i="2"/>
  <c r="I68" i="2"/>
  <c r="H80" i="2"/>
  <c r="K68" i="2"/>
  <c r="Y69" i="2"/>
  <c r="O80" i="2"/>
  <c r="N81" i="2"/>
  <c r="N72" i="2"/>
  <c r="R79" i="2"/>
  <c r="R78" i="2"/>
  <c r="L74" i="2"/>
  <c r="X80" i="2"/>
  <c r="I69" i="2"/>
  <c r="S76" i="2"/>
  <c r="I74" i="2"/>
  <c r="J71" i="2"/>
  <c r="E79" i="2"/>
  <c r="U79" i="2"/>
  <c r="Q80" i="2"/>
  <c r="R77" i="2"/>
  <c r="I10" i="2"/>
  <c r="E10" i="2"/>
  <c r="W10" i="2"/>
  <c r="F10" i="2"/>
  <c r="H10" i="2"/>
  <c r="J10" i="2"/>
  <c r="O48" i="2"/>
  <c r="E34" i="2"/>
  <c r="J35" i="2"/>
  <c r="L34" i="2"/>
  <c r="D34" i="2"/>
  <c r="H35" i="2"/>
  <c r="H36" i="2"/>
  <c r="O40" i="2"/>
  <c r="Z38" i="2"/>
  <c r="X41" i="2"/>
  <c r="F39" i="2"/>
  <c r="N35" i="2"/>
  <c r="AB9" i="2"/>
  <c r="Y37" i="2"/>
  <c r="X40" i="2"/>
  <c r="S34" i="2"/>
  <c r="W35" i="2"/>
  <c r="N37" i="2"/>
  <c r="E29" i="2"/>
  <c r="N34" i="2"/>
  <c r="O37" i="2"/>
  <c r="V34" i="2"/>
  <c r="L29" i="2"/>
  <c r="J29" i="2"/>
  <c r="L37" i="2"/>
  <c r="U37" i="2"/>
  <c r="G41" i="2"/>
  <c r="E35" i="2"/>
  <c r="Z29" i="2"/>
  <c r="S37" i="2"/>
  <c r="R34" i="2"/>
  <c r="Y41" i="2"/>
  <c r="J38" i="2"/>
  <c r="R39" i="2"/>
  <c r="L36" i="2"/>
  <c r="F34" i="2"/>
  <c r="X29" i="2"/>
  <c r="K29" i="2"/>
  <c r="D36" i="2"/>
  <c r="R29" i="2"/>
  <c r="Z37" i="2"/>
  <c r="E38" i="2"/>
  <c r="U38" i="2"/>
  <c r="W34" i="2"/>
  <c r="Q34" i="2"/>
  <c r="S35" i="2"/>
  <c r="R35" i="2"/>
  <c r="D37" i="2"/>
  <c r="K35" i="2"/>
  <c r="F40" i="2"/>
  <c r="K38" i="2"/>
  <c r="F35" i="2"/>
  <c r="H41" i="2"/>
  <c r="Q35" i="2"/>
  <c r="AB32" i="2"/>
  <c r="F29" i="2"/>
  <c r="Y34" i="2"/>
  <c r="Z34" i="2"/>
  <c r="I36" i="2"/>
  <c r="Q37" i="2"/>
  <c r="J40" i="2"/>
  <c r="K41" i="2"/>
  <c r="H29" i="2"/>
  <c r="K37" i="2"/>
  <c r="S36" i="2"/>
  <c r="J34" i="2"/>
  <c r="L39" i="2"/>
  <c r="G40" i="2"/>
  <c r="Z41" i="2"/>
  <c r="K40" i="2"/>
  <c r="Z40" i="2"/>
  <c r="R37" i="2"/>
  <c r="V39" i="2"/>
  <c r="S40" i="2"/>
  <c r="H34" i="2"/>
  <c r="H40" i="2"/>
  <c r="U41" i="2"/>
  <c r="P40" i="2"/>
  <c r="W29" i="2"/>
  <c r="Y29" i="2"/>
  <c r="V35" i="2"/>
  <c r="X34" i="2"/>
  <c r="U29" i="2"/>
  <c r="Y35" i="2"/>
  <c r="K36" i="2"/>
  <c r="Q29" i="2"/>
  <c r="G36" i="2"/>
  <c r="E41" i="2"/>
  <c r="D41" i="2"/>
  <c r="E37" i="2"/>
  <c r="U35" i="2"/>
  <c r="V40" i="2"/>
  <c r="X36" i="2"/>
  <c r="D35" i="2"/>
  <c r="V29" i="2"/>
  <c r="G35" i="2"/>
  <c r="U36" i="2"/>
  <c r="X35" i="2"/>
  <c r="P41" i="2"/>
  <c r="W36" i="2"/>
  <c r="O39" i="2"/>
  <c r="G34" i="2"/>
  <c r="Y39" i="2"/>
  <c r="P35" i="2"/>
  <c r="J41" i="2"/>
  <c r="U34" i="2"/>
  <c r="L40" i="2"/>
  <c r="F36" i="2"/>
  <c r="W39" i="2"/>
  <c r="J39" i="2"/>
  <c r="P39" i="2"/>
  <c r="G39" i="2"/>
  <c r="V36" i="2"/>
  <c r="W40" i="2"/>
  <c r="L35" i="2"/>
  <c r="W41" i="2"/>
  <c r="H37" i="2"/>
  <c r="K39" i="2"/>
  <c r="Z39" i="2"/>
  <c r="P38" i="2"/>
  <c r="F38" i="2"/>
  <c r="R41" i="2"/>
  <c r="Q41" i="2"/>
  <c r="E39" i="2"/>
  <c r="N39" i="2"/>
  <c r="I35" i="2"/>
  <c r="Z36" i="2"/>
  <c r="D39" i="2"/>
  <c r="G37" i="2"/>
  <c r="N38" i="2"/>
  <c r="N41" i="2"/>
  <c r="X37" i="2"/>
  <c r="S29" i="2"/>
  <c r="I34" i="2"/>
  <c r="R38" i="2"/>
  <c r="O35" i="2"/>
  <c r="Q40" i="2"/>
  <c r="Q39" i="2"/>
  <c r="L38" i="2"/>
  <c r="X39" i="2"/>
  <c r="W48" i="2"/>
  <c r="O41" i="2"/>
  <c r="V41" i="2"/>
  <c r="P37" i="2"/>
  <c r="AB10" i="2"/>
  <c r="W38" i="2"/>
  <c r="Y38" i="2"/>
  <c r="N11" i="2"/>
  <c r="P11" i="2"/>
  <c r="D11" i="2"/>
  <c r="B15" i="5"/>
  <c r="O11" i="2"/>
  <c r="V11" i="2"/>
  <c r="J11" i="2"/>
  <c r="S11" i="2"/>
  <c r="U11" i="2"/>
  <c r="W11" i="2"/>
  <c r="W37" i="2"/>
  <c r="Y48" i="2"/>
  <c r="O38" i="2"/>
  <c r="S39" i="2"/>
  <c r="N40" i="2"/>
  <c r="Q38" i="2"/>
  <c r="O36" i="2"/>
  <c r="J36" i="2"/>
  <c r="E12" i="2"/>
  <c r="X12" i="2"/>
  <c r="F11" i="2"/>
  <c r="N29" i="2"/>
  <c r="I37" i="2"/>
  <c r="I41" i="2"/>
  <c r="Z35" i="2"/>
  <c r="H39" i="2"/>
  <c r="Q36" i="2"/>
  <c r="L11" i="2"/>
  <c r="Z11" i="2"/>
  <c r="R40" i="2"/>
  <c r="S41" i="2"/>
  <c r="X38" i="2"/>
  <c r="X11" i="2"/>
  <c r="Y11" i="2"/>
  <c r="I11" i="2"/>
  <c r="L41" i="2"/>
  <c r="S38" i="2"/>
  <c r="E36" i="2"/>
  <c r="O29" i="2"/>
  <c r="U39" i="2"/>
  <c r="J37" i="2"/>
  <c r="F41" i="2"/>
  <c r="P34" i="2"/>
  <c r="G29" i="2"/>
  <c r="H38" i="2"/>
  <c r="I38" i="2"/>
  <c r="Q11" i="2"/>
  <c r="G38" i="2"/>
  <c r="I29" i="2"/>
  <c r="I39" i="2"/>
  <c r="K34" i="2"/>
  <c r="G12" i="2"/>
  <c r="H11" i="2"/>
  <c r="O34" i="2"/>
  <c r="V38" i="2"/>
  <c r="E40" i="2"/>
  <c r="AB33" i="2"/>
  <c r="P36" i="2"/>
  <c r="K11" i="2"/>
  <c r="E11" i="2"/>
  <c r="P29" i="2"/>
  <c r="R11" i="2"/>
  <c r="Y40" i="2"/>
  <c r="R36" i="2"/>
  <c r="F37" i="2"/>
  <c r="AB31" i="2"/>
  <c r="N36" i="2"/>
  <c r="V37" i="2"/>
  <c r="Y36" i="2"/>
  <c r="D29" i="2"/>
  <c r="U40" i="2"/>
  <c r="I40" i="2"/>
  <c r="D38" i="2"/>
  <c r="B9" i="10"/>
  <c r="I48" i="2"/>
  <c r="J48" i="2"/>
  <c r="S48" i="2"/>
  <c r="D48" i="2"/>
  <c r="L48" i="2"/>
  <c r="X48" i="2"/>
  <c r="U48" i="2"/>
  <c r="H48" i="2"/>
  <c r="K48" i="2"/>
  <c r="Q48" i="2"/>
  <c r="Z48" i="2"/>
  <c r="V48" i="2"/>
  <c r="N48" i="2"/>
  <c r="R48" i="2"/>
  <c r="E48" i="2"/>
  <c r="P48" i="2"/>
  <c r="G48" i="2"/>
  <c r="V12" i="2" l="1"/>
  <c r="AB41" i="2"/>
  <c r="AB39" i="2"/>
  <c r="AB29" i="2"/>
  <c r="AB34" i="2"/>
  <c r="AB38" i="2"/>
  <c r="Z49" i="2"/>
  <c r="AB48" i="2"/>
  <c r="AB11" i="2"/>
  <c r="AB36" i="2"/>
  <c r="J49" i="2"/>
  <c r="AB37" i="2"/>
  <c r="AB35" i="2"/>
  <c r="V49" i="2"/>
  <c r="I12" i="2"/>
  <c r="B16" i="5"/>
  <c r="L12" i="2"/>
  <c r="N12" i="2"/>
  <c r="Z12" i="2"/>
  <c r="Y12" i="2"/>
  <c r="O49" i="2"/>
  <c r="R49" i="2"/>
  <c r="AB40" i="2"/>
  <c r="H12" i="2"/>
  <c r="J12" i="2"/>
  <c r="U12" i="2"/>
  <c r="D12" i="2"/>
  <c r="F12" i="2"/>
  <c r="O12" i="2"/>
  <c r="Q12" i="2"/>
  <c r="K49" i="2"/>
  <c r="S12" i="2"/>
  <c r="W12" i="2"/>
  <c r="R12" i="2"/>
  <c r="P12" i="2"/>
  <c r="G49" i="2"/>
  <c r="S49" i="2"/>
  <c r="X49" i="2"/>
  <c r="K12" i="2"/>
  <c r="Q49" i="2"/>
  <c r="W49" i="2"/>
  <c r="U49" i="2"/>
  <c r="E49" i="2"/>
  <c r="L49" i="2"/>
  <c r="P49" i="2"/>
  <c r="N49" i="2"/>
  <c r="I49" i="2"/>
  <c r="D49" i="2"/>
  <c r="AB68" i="2"/>
  <c r="H49" i="2"/>
  <c r="Y49" i="2"/>
  <c r="G13" i="2" l="1"/>
  <c r="R13" i="2"/>
  <c r="P13" i="2"/>
  <c r="J13" i="2"/>
  <c r="AB12" i="2"/>
  <c r="B17" i="5"/>
  <c r="J14" i="2" s="1"/>
  <c r="Y13" i="2"/>
  <c r="I13" i="2"/>
  <c r="H13" i="2"/>
  <c r="U13" i="2"/>
  <c r="AB69" i="2"/>
  <c r="Z13" i="2"/>
  <c r="W13" i="2"/>
  <c r="E13" i="2"/>
  <c r="N13" i="2"/>
  <c r="AB49" i="2"/>
  <c r="O13" i="2"/>
  <c r="Q13" i="2"/>
  <c r="V13" i="2"/>
  <c r="F13" i="2"/>
  <c r="D13" i="2"/>
  <c r="K13" i="2"/>
  <c r="L13" i="2"/>
  <c r="S13" i="2"/>
  <c r="X13" i="2"/>
  <c r="B10" i="10"/>
  <c r="W14" i="2" l="1"/>
  <c r="X14" i="2"/>
  <c r="F14" i="2"/>
  <c r="P14" i="2"/>
  <c r="U14" i="2"/>
  <c r="H14" i="2"/>
  <c r="K14" i="2"/>
  <c r="K50" i="2"/>
  <c r="R14" i="2"/>
  <c r="Q50" i="2"/>
  <c r="U50" i="2"/>
  <c r="Z50" i="2"/>
  <c r="H50" i="2"/>
  <c r="W50" i="2"/>
  <c r="I14" i="2"/>
  <c r="G14" i="2"/>
  <c r="AB13" i="2"/>
  <c r="P50" i="2"/>
  <c r="R50" i="2"/>
  <c r="G50" i="2"/>
  <c r="L50" i="2"/>
  <c r="B18" i="5"/>
  <c r="V14" i="2"/>
  <c r="O14" i="2"/>
  <c r="N14" i="2"/>
  <c r="D14" i="2"/>
  <c r="E14" i="2"/>
  <c r="Y14" i="2"/>
  <c r="L14" i="2"/>
  <c r="Q14" i="2"/>
  <c r="S14" i="2"/>
  <c r="Z14" i="2"/>
  <c r="O50" i="2"/>
  <c r="Y50" i="2"/>
  <c r="J50" i="2"/>
  <c r="X50" i="2"/>
  <c r="E50" i="2"/>
  <c r="S50" i="2"/>
  <c r="D50" i="2"/>
  <c r="V50" i="2"/>
  <c r="I50" i="2"/>
  <c r="N50" i="2"/>
  <c r="AB14" i="2" l="1"/>
  <c r="B19" i="5"/>
  <c r="E19" i="2" s="1"/>
  <c r="P15" i="2"/>
  <c r="J15" i="2"/>
  <c r="R15" i="2"/>
  <c r="X15" i="2"/>
  <c r="Q15" i="2"/>
  <c r="O15" i="2"/>
  <c r="E15" i="2"/>
  <c r="V15" i="2"/>
  <c r="H15" i="2"/>
  <c r="I15" i="2"/>
  <c r="Z15" i="2"/>
  <c r="W15" i="2"/>
  <c r="S15" i="2"/>
  <c r="U15" i="2"/>
  <c r="N15" i="2"/>
  <c r="K15" i="2"/>
  <c r="D15" i="2"/>
  <c r="G15" i="2"/>
  <c r="Y15" i="2"/>
  <c r="L15" i="2"/>
  <c r="F15" i="2"/>
  <c r="AB50" i="2"/>
  <c r="AB70" i="2"/>
  <c r="B11" i="10"/>
  <c r="O19" i="2" l="1"/>
  <c r="O17" i="2"/>
  <c r="Y19" i="2"/>
  <c r="Z16" i="2"/>
  <c r="H17" i="2"/>
  <c r="U18" i="2"/>
  <c r="K18" i="2"/>
  <c r="D17" i="2"/>
  <c r="L17" i="2"/>
  <c r="S20" i="2"/>
  <c r="G16" i="2"/>
  <c r="D20" i="2"/>
  <c r="D19" i="2"/>
  <c r="U19" i="2"/>
  <c r="L18" i="2"/>
  <c r="K17" i="2"/>
  <c r="H19" i="2"/>
  <c r="I17" i="2"/>
  <c r="O18" i="2"/>
  <c r="X16" i="2"/>
  <c r="N17" i="2"/>
  <c r="W20" i="2"/>
  <c r="I18" i="2"/>
  <c r="J18" i="2"/>
  <c r="Q20" i="2"/>
  <c r="U17" i="2"/>
  <c r="E20" i="2"/>
  <c r="H16" i="2"/>
  <c r="X18" i="2"/>
  <c r="J20" i="2"/>
  <c r="Y18" i="2"/>
  <c r="R17" i="2"/>
  <c r="Z20" i="2"/>
  <c r="N20" i="2"/>
  <c r="F18" i="2"/>
  <c r="W16" i="2"/>
  <c r="S18" i="2"/>
  <c r="F20" i="2"/>
  <c r="V19" i="2"/>
  <c r="O20" i="2"/>
  <c r="Q16" i="2"/>
  <c r="F16" i="2"/>
  <c r="Y17" i="2"/>
  <c r="W19" i="2"/>
  <c r="R20" i="2"/>
  <c r="S17" i="2"/>
  <c r="F17" i="2"/>
  <c r="K19" i="2"/>
  <c r="W18" i="2"/>
  <c r="Z17" i="2"/>
  <c r="W17" i="2"/>
  <c r="R16" i="2"/>
  <c r="N19" i="2"/>
  <c r="P16" i="2"/>
  <c r="J19" i="2"/>
  <c r="E17" i="2"/>
  <c r="R18" i="2"/>
  <c r="K20" i="2"/>
  <c r="V20" i="2"/>
  <c r="E16" i="2"/>
  <c r="U16" i="2"/>
  <c r="D16" i="2"/>
  <c r="Z18" i="2"/>
  <c r="F19" i="2"/>
  <c r="P20" i="2"/>
  <c r="J17" i="2"/>
  <c r="P17" i="2"/>
  <c r="X19" i="2"/>
  <c r="I16" i="2"/>
  <c r="X17" i="2"/>
  <c r="V17" i="2"/>
  <c r="P51" i="2"/>
  <c r="G19" i="2"/>
  <c r="L19" i="2"/>
  <c r="Y16" i="2"/>
  <c r="U20" i="2"/>
  <c r="AB20" i="2" s="1"/>
  <c r="Q17" i="2"/>
  <c r="I19" i="2"/>
  <c r="E18" i="2"/>
  <c r="H18" i="2"/>
  <c r="G20" i="2"/>
  <c r="Q19" i="2"/>
  <c r="D18" i="2"/>
  <c r="N16" i="2"/>
  <c r="O16" i="2"/>
  <c r="G17" i="2"/>
  <c r="H20" i="2"/>
  <c r="P19" i="2"/>
  <c r="Q18" i="2"/>
  <c r="K16" i="2"/>
  <c r="P18" i="2"/>
  <c r="V16" i="2"/>
  <c r="AB16" i="2" s="1"/>
  <c r="L20" i="2"/>
  <c r="J16" i="2"/>
  <c r="R19" i="2"/>
  <c r="N18" i="2"/>
  <c r="S16" i="2"/>
  <c r="Z19" i="2"/>
  <c r="Y20" i="2"/>
  <c r="I20" i="2"/>
  <c r="G18" i="2"/>
  <c r="S19" i="2"/>
  <c r="L16" i="2"/>
  <c r="X20" i="2"/>
  <c r="AB15" i="2"/>
  <c r="S51" i="2"/>
  <c r="Q51" i="2"/>
  <c r="U51" i="2"/>
  <c r="Z51" i="2"/>
  <c r="V18" i="2"/>
  <c r="J51" i="2"/>
  <c r="W51" i="2"/>
  <c r="K51" i="2"/>
  <c r="O51" i="2"/>
  <c r="N51" i="2"/>
  <c r="L51" i="2"/>
  <c r="G51" i="2"/>
  <c r="X51" i="2"/>
  <c r="E51" i="2"/>
  <c r="D51" i="2"/>
  <c r="R51" i="2"/>
  <c r="I51" i="2"/>
  <c r="Y51" i="2"/>
  <c r="H51" i="2"/>
  <c r="V51" i="2"/>
  <c r="AB19" i="2" l="1"/>
  <c r="AB17" i="2"/>
  <c r="AB18" i="2"/>
  <c r="AB51" i="2"/>
  <c r="B12" i="10"/>
  <c r="AB71" i="2"/>
  <c r="B14" i="10" l="1"/>
  <c r="B15" i="10" s="1"/>
  <c r="B16" i="10" s="1"/>
  <c r="B17" i="10" s="1"/>
  <c r="N57" i="2" s="1"/>
  <c r="S52" i="2"/>
  <c r="I52" i="2"/>
  <c r="L52" i="2"/>
  <c r="Q52" i="2"/>
  <c r="P52" i="2"/>
  <c r="J52" i="2"/>
  <c r="X52" i="2"/>
  <c r="E52" i="2"/>
  <c r="R52" i="2"/>
  <c r="H52" i="2"/>
  <c r="W52" i="2"/>
  <c r="O52" i="2"/>
  <c r="Z52" i="2"/>
  <c r="U52" i="2"/>
  <c r="G52" i="2"/>
  <c r="N52" i="2"/>
  <c r="Y52" i="2"/>
  <c r="D52" i="2"/>
  <c r="V52" i="2"/>
  <c r="K52" i="2"/>
  <c r="K55" i="2" l="1"/>
  <c r="R54" i="2"/>
  <c r="D54" i="2"/>
  <c r="V54" i="2"/>
  <c r="H54" i="2"/>
  <c r="Y54" i="2"/>
  <c r="W55" i="2"/>
  <c r="J54" i="2"/>
  <c r="R55" i="2"/>
  <c r="E54" i="2"/>
  <c r="L55" i="2"/>
  <c r="Y55" i="2"/>
  <c r="O54" i="2"/>
  <c r="P57" i="2"/>
  <c r="N54" i="2"/>
  <c r="Y57" i="2"/>
  <c r="S54" i="2"/>
  <c r="G55" i="2"/>
  <c r="I54" i="2"/>
  <c r="Q54" i="2"/>
  <c r="W54" i="2"/>
  <c r="H55" i="2"/>
  <c r="O55" i="2"/>
  <c r="X55" i="2"/>
  <c r="Z55" i="2"/>
  <c r="E55" i="2"/>
  <c r="J55" i="2"/>
  <c r="V55" i="2"/>
  <c r="AB55" i="2" s="1"/>
  <c r="S57" i="2"/>
  <c r="AB75" i="2"/>
  <c r="L54" i="2"/>
  <c r="AB74" i="2"/>
  <c r="U54" i="2"/>
  <c r="P54" i="2"/>
  <c r="B18" i="10"/>
  <c r="N58" i="2" s="1"/>
  <c r="P55" i="2"/>
  <c r="G54" i="2"/>
  <c r="N55" i="2"/>
  <c r="O57" i="2"/>
  <c r="I55" i="2"/>
  <c r="Z54" i="2"/>
  <c r="D55" i="2"/>
  <c r="X54" i="2"/>
  <c r="X57" i="2"/>
  <c r="S55" i="2"/>
  <c r="Q55" i="2"/>
  <c r="K54" i="2"/>
  <c r="U55" i="2"/>
  <c r="AB72" i="2"/>
  <c r="AB52" i="2"/>
  <c r="N53" i="2"/>
  <c r="I56" i="2"/>
  <c r="AB54" i="2" l="1"/>
  <c r="B19" i="10"/>
  <c r="H107" i="2" s="1"/>
  <c r="Y58" i="2"/>
  <c r="U88" i="2"/>
  <c r="X101" i="2"/>
  <c r="I115" i="2"/>
  <c r="P110" i="2"/>
  <c r="E107" i="2"/>
  <c r="H59" i="2"/>
  <c r="D101" i="2"/>
  <c r="D108" i="2"/>
  <c r="E53" i="2"/>
  <c r="J88" i="2"/>
  <c r="Q89" i="2"/>
  <c r="U57" i="2"/>
  <c r="X58" i="2"/>
  <c r="H57" i="2"/>
  <c r="I58" i="2"/>
  <c r="L117" i="2"/>
  <c r="D57" i="2"/>
  <c r="L58" i="2"/>
  <c r="J58" i="2"/>
  <c r="K57" i="2"/>
  <c r="P58" i="2"/>
  <c r="R114" i="2"/>
  <c r="E57" i="2"/>
  <c r="N92" i="2"/>
  <c r="D58" i="2"/>
  <c r="K114" i="2"/>
  <c r="O59" i="2"/>
  <c r="J57" i="2"/>
  <c r="O58" i="2"/>
  <c r="G93" i="2"/>
  <c r="I88" i="2"/>
  <c r="K58" i="2"/>
  <c r="J97" i="2"/>
  <c r="W57" i="2"/>
  <c r="Q57" i="2"/>
  <c r="V58" i="2"/>
  <c r="Q88" i="2"/>
  <c r="J90" i="2"/>
  <c r="D121" i="2"/>
  <c r="R57" i="2"/>
  <c r="I118" i="2"/>
  <c r="U58" i="2"/>
  <c r="Z58" i="2"/>
  <c r="I119" i="2"/>
  <c r="K101" i="2"/>
  <c r="H58" i="2"/>
  <c r="Q97" i="2"/>
  <c r="O60" i="2"/>
  <c r="U121" i="2"/>
  <c r="P59" i="2"/>
  <c r="W58" i="2"/>
  <c r="I57" i="2"/>
  <c r="N115" i="2"/>
  <c r="Z57" i="2"/>
  <c r="E61" i="2"/>
  <c r="H88" i="2"/>
  <c r="Q58" i="2"/>
  <c r="L57" i="2"/>
  <c r="E58" i="2"/>
  <c r="V57" i="2"/>
  <c r="W117" i="2"/>
  <c r="V117" i="2"/>
  <c r="R58" i="2"/>
  <c r="G94" i="2"/>
  <c r="N59" i="2"/>
  <c r="K95" i="2"/>
  <c r="I95" i="2"/>
  <c r="G57" i="2"/>
  <c r="P119" i="2"/>
  <c r="S59" i="2"/>
  <c r="G58" i="2"/>
  <c r="D59" i="2"/>
  <c r="W59" i="2"/>
  <c r="X113" i="2"/>
  <c r="D112" i="2"/>
  <c r="O97" i="2"/>
  <c r="E117" i="2"/>
  <c r="S58" i="2"/>
  <c r="L119" i="2"/>
  <c r="I117" i="2"/>
  <c r="R99" i="2"/>
  <c r="I114" i="2"/>
  <c r="I121" i="2"/>
  <c r="Y89" i="2"/>
  <c r="U113" i="2"/>
  <c r="D95" i="2"/>
  <c r="R53" i="2"/>
  <c r="K115" i="2"/>
  <c r="J118" i="2"/>
  <c r="R98" i="2"/>
  <c r="K88" i="2"/>
  <c r="S107" i="2"/>
  <c r="I92" i="2"/>
  <c r="H53" i="2"/>
  <c r="L101" i="2"/>
  <c r="Z100" i="2"/>
  <c r="N97" i="2"/>
  <c r="Y56" i="2"/>
  <c r="R97" i="2"/>
  <c r="H91" i="2"/>
  <c r="I53" i="2"/>
  <c r="N93" i="2"/>
  <c r="Z99" i="2"/>
  <c r="K120" i="2"/>
  <c r="Y60" i="2"/>
  <c r="K119" i="2"/>
  <c r="X118" i="2"/>
  <c r="Z98" i="2"/>
  <c r="Z61" i="2"/>
  <c r="K56" i="2"/>
  <c r="X97" i="2"/>
  <c r="P91" i="2"/>
  <c r="P61" i="2"/>
  <c r="U92" i="2"/>
  <c r="V56" i="2"/>
  <c r="W109" i="2"/>
  <c r="R93" i="2"/>
  <c r="Y100" i="2"/>
  <c r="X99" i="2"/>
  <c r="Y93" i="2"/>
  <c r="H101" i="2"/>
  <c r="U109" i="2"/>
  <c r="P112" i="2"/>
  <c r="S113" i="2"/>
  <c r="H120" i="2"/>
  <c r="H89" i="2"/>
  <c r="Z88" i="2"/>
  <c r="S117" i="2"/>
  <c r="R113" i="2"/>
  <c r="V99" i="2"/>
  <c r="G59" i="2"/>
  <c r="G121" i="2"/>
  <c r="O94" i="2"/>
  <c r="Z109" i="2"/>
  <c r="Y107" i="2"/>
  <c r="D61" i="2"/>
  <c r="V61" i="2"/>
  <c r="S116" i="2"/>
  <c r="I98" i="2"/>
  <c r="O121" i="2"/>
  <c r="D87" i="2"/>
  <c r="Q120" i="2"/>
  <c r="U60" i="2"/>
  <c r="Q112" i="2"/>
  <c r="Q100" i="2"/>
  <c r="Q92" i="2"/>
  <c r="E113" i="2"/>
  <c r="Z95" i="2"/>
  <c r="Q110" i="2"/>
  <c r="V87" i="2"/>
  <c r="O100" i="2"/>
  <c r="N89" i="2"/>
  <c r="Y120" i="2"/>
  <c r="E95" i="2"/>
  <c r="N98" i="2"/>
  <c r="E116" i="2"/>
  <c r="P107" i="2"/>
  <c r="Q111" i="2"/>
  <c r="Y121" i="2"/>
  <c r="E96" i="2"/>
  <c r="E97" i="2"/>
  <c r="I111" i="2"/>
  <c r="P92" i="2"/>
  <c r="K113" i="2"/>
  <c r="L59" i="2"/>
  <c r="I101" i="2"/>
  <c r="Q60" i="2"/>
  <c r="L116" i="2"/>
  <c r="X109" i="2"/>
  <c r="G56" i="2"/>
  <c r="E114" i="2"/>
  <c r="E115" i="2"/>
  <c r="R112" i="2"/>
  <c r="D111" i="2"/>
  <c r="U87" i="2"/>
  <c r="D88" i="2"/>
  <c r="O88" i="2"/>
  <c r="W56" i="2"/>
  <c r="K90" i="2"/>
  <c r="K100" i="2"/>
  <c r="H92" i="2"/>
  <c r="Z119" i="2"/>
  <c r="O116" i="2"/>
  <c r="L112" i="2"/>
  <c r="Y53" i="2"/>
  <c r="H96" i="2"/>
  <c r="Q108" i="2"/>
  <c r="L93" i="2"/>
  <c r="X88" i="2"/>
  <c r="R60" i="2"/>
  <c r="Y96" i="2"/>
  <c r="R109" i="2"/>
  <c r="W119" i="2"/>
  <c r="Y61" i="2"/>
  <c r="U108" i="2"/>
  <c r="G115" i="2"/>
  <c r="E88" i="2"/>
  <c r="D107" i="2"/>
  <c r="N60" i="2"/>
  <c r="S96" i="2"/>
  <c r="Y111" i="2"/>
  <c r="X115" i="2"/>
  <c r="E119" i="2"/>
  <c r="U95" i="2"/>
  <c r="U107" i="2"/>
  <c r="E111" i="2"/>
  <c r="Z87" i="2"/>
  <c r="U115" i="2"/>
  <c r="D114" i="2"/>
  <c r="R115" i="2"/>
  <c r="J111" i="2"/>
  <c r="G95" i="2"/>
  <c r="E56" i="2"/>
  <c r="H94" i="2"/>
  <c r="J56" i="2"/>
  <c r="I116" i="2"/>
  <c r="Q94" i="2"/>
  <c r="Y115" i="2"/>
  <c r="I109" i="2"/>
  <c r="W92" i="2"/>
  <c r="H87" i="2"/>
  <c r="D56" i="2"/>
  <c r="Z97" i="2"/>
  <c r="V113" i="2"/>
  <c r="V110" i="2"/>
  <c r="P111" i="2"/>
  <c r="X114" i="2"/>
  <c r="Z118" i="2"/>
  <c r="Y98" i="2"/>
  <c r="N91" i="2"/>
  <c r="Q115" i="2"/>
  <c r="X108" i="2"/>
  <c r="V97" i="2"/>
  <c r="Z59" i="2"/>
  <c r="R56" i="2"/>
  <c r="Z116" i="2"/>
  <c r="V101" i="2"/>
  <c r="G89" i="2"/>
  <c r="O89" i="2"/>
  <c r="K111" i="2"/>
  <c r="O111" i="2"/>
  <c r="W107" i="2"/>
  <c r="W96" i="2"/>
  <c r="U99" i="2"/>
  <c r="S92" i="2"/>
  <c r="G88" i="2"/>
  <c r="J92" i="2"/>
  <c r="W93" i="2"/>
  <c r="R96" i="2"/>
  <c r="H61" i="2"/>
  <c r="U110" i="2"/>
  <c r="Y95" i="2"/>
  <c r="H95" i="2"/>
  <c r="K93" i="2"/>
  <c r="H99" i="2"/>
  <c r="P96" i="2"/>
  <c r="S91" i="2"/>
  <c r="V89" i="2"/>
  <c r="S118" i="2"/>
  <c r="V116" i="2"/>
  <c r="V95" i="2"/>
  <c r="P108" i="2"/>
  <c r="G109" i="2"/>
  <c r="Z93" i="2"/>
  <c r="U112" i="2"/>
  <c r="X120" i="2"/>
  <c r="L100" i="2"/>
  <c r="Z110" i="2"/>
  <c r="Y97" i="2"/>
  <c r="S56" i="2"/>
  <c r="N94" i="2"/>
  <c r="G92" i="2"/>
  <c r="N118" i="2"/>
  <c r="S89" i="2"/>
  <c r="J94" i="2"/>
  <c r="Y99" i="2"/>
  <c r="J96" i="2"/>
  <c r="X87" i="2"/>
  <c r="H117" i="2"/>
  <c r="V109" i="2"/>
  <c r="Z53" i="2"/>
  <c r="K98" i="2"/>
  <c r="S94" i="2"/>
  <c r="N99" i="2"/>
  <c r="L118" i="2"/>
  <c r="L115" i="2"/>
  <c r="R117" i="2"/>
  <c r="V92" i="2"/>
  <c r="W118" i="2"/>
  <c r="G111" i="2"/>
  <c r="I94" i="2"/>
  <c r="D96" i="2"/>
  <c r="E90" i="2"/>
  <c r="U111" i="2"/>
  <c r="V108" i="2"/>
  <c r="G112" i="2"/>
  <c r="N119" i="2"/>
  <c r="O87" i="2"/>
  <c r="G98" i="2"/>
  <c r="L61" i="2"/>
  <c r="L53" i="2"/>
  <c r="Y88" i="2"/>
  <c r="N56" i="2"/>
  <c r="P114" i="2"/>
  <c r="V114" i="2"/>
  <c r="I90" i="2"/>
  <c r="Q119" i="2"/>
  <c r="O113" i="2"/>
  <c r="Y117" i="2"/>
  <c r="O98" i="2"/>
  <c r="U96" i="2"/>
  <c r="O101" i="2"/>
  <c r="Q53" i="2"/>
  <c r="L113" i="2"/>
  <c r="Q113" i="2"/>
  <c r="Q90" i="2"/>
  <c r="R121" i="2"/>
  <c r="D97" i="2"/>
  <c r="V118" i="2"/>
  <c r="O56" i="2"/>
  <c r="H112" i="2"/>
  <c r="E120" i="2"/>
  <c r="P121" i="2"/>
  <c r="J93" i="2"/>
  <c r="D109" i="2"/>
  <c r="S114" i="2"/>
  <c r="Y113" i="2"/>
  <c r="N110" i="2"/>
  <c r="E60" i="2"/>
  <c r="P115" i="2"/>
  <c r="W95" i="2"/>
  <c r="V98" i="2"/>
  <c r="V111" i="2"/>
  <c r="G101" i="2"/>
  <c r="R90" i="2"/>
  <c r="H100" i="2"/>
  <c r="J120" i="2"/>
  <c r="P95" i="2"/>
  <c r="Z113" i="2"/>
  <c r="E89" i="2"/>
  <c r="R94" i="2"/>
  <c r="E94" i="2"/>
  <c r="X90" i="2"/>
  <c r="V100" i="2"/>
  <c r="S110" i="2"/>
  <c r="H121" i="2"/>
  <c r="U116" i="2"/>
  <c r="N107" i="2"/>
  <c r="L121" i="2"/>
  <c r="L87" i="2"/>
  <c r="S100" i="2"/>
  <c r="N108" i="2"/>
  <c r="K109" i="2"/>
  <c r="W60" i="2"/>
  <c r="H110" i="2"/>
  <c r="H90" i="2"/>
  <c r="Q95" i="2"/>
  <c r="W101" i="2"/>
  <c r="H108" i="2"/>
  <c r="O92" i="2"/>
  <c r="S53" i="2"/>
  <c r="I107" i="2"/>
  <c r="I100" i="2"/>
  <c r="J108" i="2"/>
  <c r="H111" i="2"/>
  <c r="X53" i="2"/>
  <c r="E109" i="2"/>
  <c r="V119" i="2"/>
  <c r="Z101" i="2"/>
  <c r="W98" i="2"/>
  <c r="O114" i="2"/>
  <c r="Y109" i="2"/>
  <c r="W88" i="2"/>
  <c r="E92" i="2"/>
  <c r="Q109" i="2"/>
  <c r="U118" i="2"/>
  <c r="K96" i="2"/>
  <c r="J99" i="2"/>
  <c r="L120" i="2"/>
  <c r="V112" i="2"/>
  <c r="S93" i="2"/>
  <c r="L108" i="2"/>
  <c r="U89" i="2"/>
  <c r="W90" i="2"/>
  <c r="E100" i="2"/>
  <c r="L98" i="2"/>
  <c r="P89" i="2"/>
  <c r="S119" i="2"/>
  <c r="N90" i="2"/>
  <c r="J110" i="2"/>
  <c r="O53" i="2"/>
  <c r="G118" i="2"/>
  <c r="U97" i="2"/>
  <c r="I61" i="2"/>
  <c r="Y90" i="2"/>
  <c r="Z108" i="2"/>
  <c r="E121" i="2"/>
  <c r="X117" i="2"/>
  <c r="Z120" i="2"/>
  <c r="N112" i="2"/>
  <c r="S99" i="2"/>
  <c r="L114" i="2"/>
  <c r="I97" i="2"/>
  <c r="K112" i="2"/>
  <c r="D53" i="2"/>
  <c r="S101" i="2"/>
  <c r="W108" i="2"/>
  <c r="W99" i="2"/>
  <c r="H118" i="2"/>
  <c r="X100" i="2"/>
  <c r="P87" i="2"/>
  <c r="K110" i="2"/>
  <c r="O120" i="2"/>
  <c r="U91" i="2"/>
  <c r="L89" i="2"/>
  <c r="L96" i="2"/>
  <c r="G53" i="2"/>
  <c r="R95" i="2"/>
  <c r="X92" i="2"/>
  <c r="N109" i="2"/>
  <c r="Z117" i="2"/>
  <c r="X121" i="2"/>
  <c r="P109" i="2"/>
  <c r="P117" i="2"/>
  <c r="Y118" i="2"/>
  <c r="G108" i="2"/>
  <c r="H109" i="2"/>
  <c r="U120" i="2"/>
  <c r="E93" i="2"/>
  <c r="K91" i="2"/>
  <c r="Q101" i="2"/>
  <c r="O119" i="2"/>
  <c r="R108" i="2"/>
  <c r="N121" i="2"/>
  <c r="I112" i="2"/>
  <c r="O108" i="2"/>
  <c r="X89" i="2"/>
  <c r="P94" i="2"/>
  <c r="J61" i="2"/>
  <c r="W97" i="2"/>
  <c r="G91" i="2"/>
  <c r="J60" i="2"/>
  <c r="Z107" i="2"/>
  <c r="I120" i="2"/>
  <c r="I110" i="2"/>
  <c r="X95" i="2"/>
  <c r="Q116" i="2"/>
  <c r="L56" i="2"/>
  <c r="S90" i="2"/>
  <c r="P99" i="2"/>
  <c r="X111" i="2"/>
  <c r="J115" i="2"/>
  <c r="Y116" i="2"/>
  <c r="P53" i="2"/>
  <c r="O99" i="2"/>
  <c r="P88" i="2"/>
  <c r="Z94" i="2"/>
  <c r="J121" i="2"/>
  <c r="P120" i="2"/>
  <c r="N120" i="2"/>
  <c r="J112" i="2"/>
  <c r="O117" i="2"/>
  <c r="H93" i="2"/>
  <c r="N95" i="2"/>
  <c r="S98" i="2"/>
  <c r="Q56" i="2"/>
  <c r="O107" i="2"/>
  <c r="S115" i="2"/>
  <c r="G96" i="2"/>
  <c r="L111" i="2"/>
  <c r="U117" i="2"/>
  <c r="R116" i="2"/>
  <c r="K94" i="2"/>
  <c r="Q61" i="2"/>
  <c r="K118" i="2"/>
  <c r="K121" i="2"/>
  <c r="I93" i="2"/>
  <c r="G60" i="2"/>
  <c r="W121" i="2"/>
  <c r="H56" i="2"/>
  <c r="R120" i="2"/>
  <c r="W100" i="2"/>
  <c r="K117" i="2"/>
  <c r="L109" i="2"/>
  <c r="U119" i="2"/>
  <c r="N114" i="2"/>
  <c r="V121" i="2"/>
  <c r="G97" i="2"/>
  <c r="K59" i="2"/>
  <c r="J117" i="2"/>
  <c r="L88" i="2"/>
  <c r="Y110" i="2"/>
  <c r="K61" i="2"/>
  <c r="R89" i="2"/>
  <c r="N117" i="2"/>
  <c r="P116" i="2"/>
  <c r="L99" i="2"/>
  <c r="P100" i="2"/>
  <c r="I59" i="2"/>
  <c r="N101" i="2"/>
  <c r="Z90" i="2"/>
  <c r="E101" i="2"/>
  <c r="O110" i="2"/>
  <c r="Z56" i="2"/>
  <c r="W61" i="2"/>
  <c r="R100" i="2"/>
  <c r="X112" i="2"/>
  <c r="P90" i="2"/>
  <c r="S60" i="2"/>
  <c r="Z60" i="2"/>
  <c r="D118" i="2"/>
  <c r="D91" i="2"/>
  <c r="I91" i="2"/>
  <c r="O118" i="2"/>
  <c r="R92" i="2"/>
  <c r="Z111" i="2"/>
  <c r="Q118" i="2"/>
  <c r="X119" i="2"/>
  <c r="Y91" i="2"/>
  <c r="Q93" i="2"/>
  <c r="J89" i="2"/>
  <c r="L92" i="2"/>
  <c r="S109" i="2"/>
  <c r="G90" i="2"/>
  <c r="V53" i="2"/>
  <c r="E108" i="2"/>
  <c r="V88" i="2"/>
  <c r="Q59" i="2"/>
  <c r="P56" i="2"/>
  <c r="I108" i="2"/>
  <c r="E110" i="2"/>
  <c r="J114" i="2"/>
  <c r="D99" i="2"/>
  <c r="L90" i="2"/>
  <c r="K87" i="2"/>
  <c r="W53" i="2"/>
  <c r="Z96" i="2"/>
  <c r="J109" i="2"/>
  <c r="R107" i="2"/>
  <c r="D117" i="2"/>
  <c r="L94" i="2"/>
  <c r="U94" i="2"/>
  <c r="I113" i="2"/>
  <c r="D120" i="2"/>
  <c r="N116" i="2"/>
  <c r="V120" i="2"/>
  <c r="G61" i="2"/>
  <c r="V93" i="2"/>
  <c r="Z91" i="2"/>
  <c r="K116" i="2"/>
  <c r="K108" i="2"/>
  <c r="J53" i="2"/>
  <c r="V107" i="2"/>
  <c r="Z89" i="2"/>
  <c r="P60" i="2"/>
  <c r="D115" i="2"/>
  <c r="U53" i="2"/>
  <c r="R88" i="2"/>
  <c r="U114" i="2"/>
  <c r="L95" i="2"/>
  <c r="D93" i="2"/>
  <c r="Q91" i="2"/>
  <c r="Y87" i="2"/>
  <c r="J116" i="2"/>
  <c r="U98" i="2"/>
  <c r="V94" i="2"/>
  <c r="K53" i="2"/>
  <c r="X91" i="2"/>
  <c r="N61" i="2"/>
  <c r="L91" i="2"/>
  <c r="L60" i="2"/>
  <c r="N96" i="2"/>
  <c r="O95" i="2"/>
  <c r="Q117" i="2"/>
  <c r="N111" i="2"/>
  <c r="O91" i="2"/>
  <c r="O115" i="2"/>
  <c r="G100" i="2"/>
  <c r="V90" i="2"/>
  <c r="L110" i="2"/>
  <c r="D100" i="2"/>
  <c r="Y94" i="2"/>
  <c r="Y108" i="2"/>
  <c r="D89" i="2"/>
  <c r="D60" i="2"/>
  <c r="Y112" i="2"/>
  <c r="S108" i="2"/>
  <c r="Z114" i="2"/>
  <c r="H60" i="2"/>
  <c r="D113" i="2"/>
  <c r="W87" i="2"/>
  <c r="G87" i="2"/>
  <c r="I87" i="2"/>
  <c r="U56" i="2"/>
  <c r="X60" i="2"/>
  <c r="P98" i="2"/>
  <c r="D119" i="2"/>
  <c r="O96" i="2"/>
  <c r="V96" i="2"/>
  <c r="X56" i="2"/>
  <c r="O93" i="2"/>
  <c r="W89" i="2"/>
  <c r="P118" i="2"/>
  <c r="Y119" i="2" l="1"/>
  <c r="X96" i="2"/>
  <c r="G119" i="2"/>
  <c r="J95" i="2"/>
  <c r="I89" i="2"/>
  <c r="E118" i="2"/>
  <c r="X98" i="2"/>
  <c r="X59" i="2"/>
  <c r="N100" i="2"/>
  <c r="X93" i="2"/>
  <c r="H116" i="2"/>
  <c r="G116" i="2"/>
  <c r="O109" i="2"/>
  <c r="R111" i="2"/>
  <c r="Q98" i="2"/>
  <c r="X110" i="2"/>
  <c r="W110" i="2"/>
  <c r="V91" i="2"/>
  <c r="V115" i="2"/>
  <c r="S112" i="2"/>
  <c r="U90" i="2"/>
  <c r="D110" i="2"/>
  <c r="U59" i="2"/>
  <c r="W91" i="2"/>
  <c r="S95" i="2"/>
  <c r="R61" i="2"/>
  <c r="I60" i="2"/>
  <c r="Q99" i="2"/>
  <c r="H114" i="2"/>
  <c r="Z115" i="2"/>
  <c r="U61" i="2"/>
  <c r="J113" i="2"/>
  <c r="E99" i="2"/>
  <c r="Q121" i="2"/>
  <c r="G113" i="2"/>
  <c r="N87" i="2"/>
  <c r="D92" i="2"/>
  <c r="E112" i="2"/>
  <c r="P113" i="2"/>
  <c r="H115" i="2"/>
  <c r="G120" i="2"/>
  <c r="J98" i="2"/>
  <c r="G99" i="2"/>
  <c r="Z92" i="2"/>
  <c r="X94" i="2"/>
  <c r="N113" i="2"/>
  <c r="J91" i="2"/>
  <c r="W120" i="2"/>
  <c r="V59" i="2"/>
  <c r="U101" i="2"/>
  <c r="S88" i="2"/>
  <c r="S61" i="2"/>
  <c r="X107" i="2"/>
  <c r="W114" i="2"/>
  <c r="S111" i="2"/>
  <c r="I99" i="2"/>
  <c r="K97" i="2"/>
  <c r="R91" i="2"/>
  <c r="Y59" i="2"/>
  <c r="W116" i="2"/>
  <c r="Z121" i="2"/>
  <c r="D90" i="2"/>
  <c r="R101" i="2"/>
  <c r="Y101" i="2"/>
  <c r="J101" i="2"/>
  <c r="D94" i="2"/>
  <c r="Y92" i="2"/>
  <c r="Q107" i="2"/>
  <c r="G117" i="2"/>
  <c r="E98" i="2"/>
  <c r="R87" i="2"/>
  <c r="R119" i="2"/>
  <c r="P97" i="2"/>
  <c r="O112" i="2"/>
  <c r="O61" i="2"/>
  <c r="O90" i="2"/>
  <c r="W94" i="2"/>
  <c r="N88" i="2"/>
  <c r="E91" i="2"/>
  <c r="P101" i="2"/>
  <c r="I96" i="2"/>
  <c r="W111" i="2"/>
  <c r="S87" i="2"/>
  <c r="K107" i="2"/>
  <c r="W112" i="2"/>
  <c r="L97" i="2"/>
  <c r="D116" i="2"/>
  <c r="W113" i="2"/>
  <c r="H98" i="2"/>
  <c r="W115" i="2"/>
  <c r="K89" i="2"/>
  <c r="J59" i="2"/>
  <c r="E87" i="2"/>
  <c r="K60" i="2"/>
  <c r="S97" i="2"/>
  <c r="K99" i="2"/>
  <c r="H113" i="2"/>
  <c r="H97" i="2"/>
  <c r="Q96" i="2"/>
  <c r="P93" i="2"/>
  <c r="H119" i="2"/>
  <c r="L107" i="2"/>
  <c r="U93" i="2"/>
  <c r="D98" i="2"/>
  <c r="E59" i="2"/>
  <c r="Q87" i="2"/>
  <c r="U100" i="2"/>
  <c r="X61" i="2"/>
  <c r="R110" i="2"/>
  <c r="K92" i="2"/>
  <c r="X116" i="2"/>
  <c r="V60" i="2"/>
  <c r="R59" i="2"/>
  <c r="Y114" i="2"/>
  <c r="J107" i="2"/>
  <c r="J87" i="2"/>
  <c r="J119" i="2"/>
  <c r="J100" i="2"/>
  <c r="G110" i="2"/>
  <c r="Z112" i="2"/>
  <c r="AB112" i="2" s="1"/>
  <c r="Q114" i="2"/>
  <c r="G107" i="2"/>
  <c r="G114" i="2"/>
  <c r="S120" i="2"/>
  <c r="S121" i="2"/>
  <c r="R118" i="2"/>
  <c r="AB117" i="2"/>
  <c r="AB97" i="2"/>
  <c r="AB56" i="2"/>
  <c r="AB73" i="2"/>
  <c r="AB89" i="2"/>
  <c r="AB96" i="2"/>
  <c r="AB92" i="2"/>
  <c r="AB94" i="2"/>
  <c r="AB76" i="2"/>
  <c r="AB88" i="2"/>
  <c r="AB53" i="2"/>
  <c r="AB98" i="2"/>
  <c r="AB91" i="2"/>
  <c r="AB90" i="2"/>
  <c r="AB110" i="2"/>
  <c r="AB95" i="2"/>
  <c r="AB101" i="2"/>
  <c r="AB113" i="2"/>
  <c r="AB100" i="2"/>
  <c r="AB58" i="2"/>
  <c r="AB118" i="2"/>
  <c r="AB119" i="2"/>
  <c r="AB78" i="2"/>
  <c r="AB77" i="2"/>
  <c r="AB79" i="2"/>
  <c r="AB116" i="2"/>
  <c r="AB81" i="2"/>
  <c r="AB59" i="2"/>
  <c r="AB114" i="2"/>
  <c r="AB80" i="2"/>
  <c r="AB115" i="2"/>
  <c r="AB99" i="2"/>
  <c r="AB120" i="2"/>
  <c r="AB111" i="2"/>
  <c r="AB93" i="2"/>
  <c r="AB57" i="2"/>
  <c r="AB60" i="2"/>
  <c r="AB109" i="2"/>
  <c r="AB61" i="2"/>
  <c r="AB107" i="2"/>
  <c r="AB87" i="2"/>
  <c r="AB121" i="2"/>
  <c r="AB108" i="2"/>
</calcChain>
</file>

<file path=xl/sharedStrings.xml><?xml version="1.0" encoding="utf-8"?>
<sst xmlns="http://schemas.openxmlformats.org/spreadsheetml/2006/main" count="990" uniqueCount="275">
  <si>
    <r>
      <t xml:space="preserve">Vul </t>
    </r>
    <r>
      <rPr>
        <b/>
        <sz val="10"/>
        <rFont val="Arial"/>
        <family val="2"/>
      </rPr>
      <t>naam van de wedstrijd</t>
    </r>
    <r>
      <rPr>
        <sz val="10"/>
        <rFont val="Arial"/>
        <family val="2"/>
      </rPr>
      <t xml:space="preserve"> en </t>
    </r>
    <r>
      <rPr>
        <b/>
        <sz val="10"/>
        <rFont val="Arial"/>
        <family val="2"/>
      </rPr>
      <t>datum</t>
    </r>
    <r>
      <rPr>
        <sz val="10"/>
        <rFont val="Arial"/>
        <family val="2"/>
      </rPr>
      <t xml:space="preserve"> in op "Deelnemers" lijst</t>
    </r>
  </si>
  <si>
    <t>Vul "Deelnemers" lijst in</t>
  </si>
  <si>
    <t>Vul bij "Nr opLijst" het regelnummer in van het inschrijfformulier</t>
  </si>
  <si>
    <r>
      <rPr>
        <b/>
        <sz val="10"/>
        <rFont val="Arial"/>
        <family val="2"/>
      </rPr>
      <t>Sorteer</t>
    </r>
    <r>
      <rPr>
        <sz val="10"/>
        <rFont val="Arial"/>
        <family val="2"/>
      </rPr>
      <t xml:space="preserve"> "Nr opLijst"</t>
    </r>
  </si>
  <si>
    <t>controleer lijst met inschrijfformulier</t>
  </si>
  <si>
    <t>Neem "Nr opLijst" over in  klasse_A en klasse_B</t>
  </si>
  <si>
    <r>
      <t xml:space="preserve">Gezeilde tijd invoeren als </t>
    </r>
    <r>
      <rPr>
        <b/>
        <sz val="10"/>
        <rFont val="Arial"/>
        <family val="2"/>
      </rPr>
      <t>hh:mm:ss</t>
    </r>
  </si>
  <si>
    <r>
      <rPr>
        <b/>
        <sz val="10"/>
        <rFont val="Arial"/>
        <family val="2"/>
      </rPr>
      <t>DNC, DNS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DNF, NSC, RET</t>
    </r>
    <r>
      <rPr>
        <sz val="10"/>
        <rFont val="Arial"/>
        <family val="2"/>
      </rPr>
      <t xml:space="preserve"> of </t>
    </r>
    <r>
      <rPr>
        <b/>
        <sz val="10"/>
        <rFont val="Arial"/>
        <family val="2"/>
      </rPr>
      <t>DSQ</t>
    </r>
    <r>
      <rPr>
        <sz val="10"/>
        <rFont val="Arial"/>
        <family val="2"/>
      </rPr>
      <t xml:space="preserve">  invoeren indien van toepassing (bij de berekeningen wordt een fictieve tijd van 88888 seconden geplaatst, iets meer dan 1 dag)</t>
    </r>
  </si>
  <si>
    <t>Let op, bij het invoeren van de afkortingen moet de cel verkleuren</t>
  </si>
  <si>
    <t>DNC</t>
  </si>
  <si>
    <t>DSQ</t>
  </si>
  <si>
    <t>DNS</t>
  </si>
  <si>
    <t>NSC</t>
  </si>
  <si>
    <t>DNF</t>
  </si>
  <si>
    <t>RET</t>
  </si>
  <si>
    <t xml:space="preserve">regel A.5.2 : Een boot die niet startte, de baan niet zeilde, niet finishte, zich terugtrok of werd 
uitgesloten, </t>
  </si>
  <si>
    <t xml:space="preserve">moet als score de punten krijgen van een finishplaats die één meer 
is dan het aantal boten dat heeft ingeschreven voor de serie. </t>
  </si>
  <si>
    <t>regel A.5.3: idem A.5.2. maar</t>
  </si>
  <si>
    <t xml:space="preserve">DNC en DSQ: moet als score de punten krijgen van een finishplaats die één meer 
is dan het aantal boten dat heeft ingeschreven voor de serie. </t>
  </si>
  <si>
    <t xml:space="preserve">DNS, NSC, DNF, RET: moet als score de punten krijgen van een finishplaats die één meer 
is dan het aantal boten dat is gestart in de serie. </t>
  </si>
  <si>
    <t>Sorteer op punten</t>
  </si>
  <si>
    <t>Klaar</t>
  </si>
  <si>
    <t>Maar, als deelnemers een zelfde aantal punten hebben verschijnt bij de uitslag #N/A</t>
  </si>
  <si>
    <t>Volgens het regelement wordt dan gekeken naar de beste klassificatie</t>
  </si>
  <si>
    <t>Pas plaats (kolom B in klasse_A/B/etc) handmatig aan obv gezeilde tijd</t>
  </si>
  <si>
    <t>Maak kopie van uitslag</t>
  </si>
  <si>
    <t>Selecteer alles</t>
  </si>
  <si>
    <t>Plak als waarde</t>
  </si>
  <si>
    <t>Verwijder lege kolommen en rijen</t>
  </si>
  <si>
    <t>Wat overblijft selecteren en printen naar PDF voor publicatie op website</t>
  </si>
  <si>
    <t>Wedstrijd:</t>
  </si>
  <si>
    <t>Euregio regatta</t>
  </si>
  <si>
    <t>SW2023</t>
  </si>
  <si>
    <t>Datum:</t>
  </si>
  <si>
    <t>Laagste punt systeem</t>
  </si>
  <si>
    <t>Nr.</t>
  </si>
  <si>
    <t>Naam</t>
  </si>
  <si>
    <t>Vereniging</t>
  </si>
  <si>
    <t>Type schip</t>
  </si>
  <si>
    <t>Naam schip</t>
  </si>
  <si>
    <t>Zeilnummer</t>
  </si>
  <si>
    <t>SW</t>
  </si>
  <si>
    <t xml:space="preserve">Klasse </t>
  </si>
  <si>
    <t>Nr opLijst</t>
  </si>
  <si>
    <t>Plaats</t>
  </si>
  <si>
    <t>Punten</t>
  </si>
  <si>
    <t>Schroot, John</t>
  </si>
  <si>
    <t>G2</t>
  </si>
  <si>
    <t>Carolina</t>
  </si>
  <si>
    <t>NED 18</t>
  </si>
  <si>
    <t>A</t>
  </si>
  <si>
    <t>Draak</t>
  </si>
  <si>
    <t>Guerre de , Thibaud</t>
  </si>
  <si>
    <t>Focus 800</t>
  </si>
  <si>
    <t>Kwibus</t>
  </si>
  <si>
    <t>wedstrijd uitvoering</t>
  </si>
  <si>
    <t>Kann van, Peter</t>
  </si>
  <si>
    <t>H Boot</t>
  </si>
  <si>
    <t>High Five</t>
  </si>
  <si>
    <t>NED 5</t>
  </si>
  <si>
    <t>tour uitvoering</t>
  </si>
  <si>
    <t>Haverbeke van, Johan</t>
  </si>
  <si>
    <t>NLM</t>
  </si>
  <si>
    <t>J 80</t>
  </si>
  <si>
    <t>Maatje</t>
  </si>
  <si>
    <t>Bel 809</t>
  </si>
  <si>
    <t>Berg, Otto</t>
  </si>
  <si>
    <t>TZC</t>
  </si>
  <si>
    <t>H-Boot</t>
  </si>
  <si>
    <t>NED 45</t>
  </si>
  <si>
    <t>Etap 22</t>
  </si>
  <si>
    <t>Kupers, Stef</t>
  </si>
  <si>
    <t>Any way the wind blows</t>
  </si>
  <si>
    <t>BEL 13</t>
  </si>
  <si>
    <t>vaste kiel</t>
  </si>
  <si>
    <t>1518 kg</t>
  </si>
  <si>
    <t>Lasschuit, Wessel</t>
  </si>
  <si>
    <t>Blue Lady</t>
  </si>
  <si>
    <t>NED 206</t>
  </si>
  <si>
    <t>ophaalkiel</t>
  </si>
  <si>
    <t>Bloemen, Jos</t>
  </si>
  <si>
    <t>Hanse 30.1</t>
  </si>
  <si>
    <t>Dream</t>
  </si>
  <si>
    <t>22i</t>
  </si>
  <si>
    <t>900 kg</t>
  </si>
  <si>
    <t>Janssen, Gerard</t>
  </si>
  <si>
    <t>Centaur</t>
  </si>
  <si>
    <t>Blue Escape</t>
  </si>
  <si>
    <t>Riesthuis, Remco</t>
  </si>
  <si>
    <t>Beneteau 25</t>
  </si>
  <si>
    <t>NED 607</t>
  </si>
  <si>
    <t>Jaguar 27</t>
  </si>
  <si>
    <t>Velter, Jos</t>
  </si>
  <si>
    <t>NED 306</t>
  </si>
  <si>
    <t>1.35 diep</t>
  </si>
  <si>
    <t>Horward, Joost &amp; Lillian</t>
  </si>
  <si>
    <t>J 22</t>
  </si>
  <si>
    <t>Jachtig</t>
  </si>
  <si>
    <t>NED 1609</t>
  </si>
  <si>
    <t>1.50 diep</t>
  </si>
  <si>
    <t>Brauner, Klaus</t>
  </si>
  <si>
    <t>H-boot</t>
  </si>
  <si>
    <t>Orange</t>
  </si>
  <si>
    <t>Smeets, Tom</t>
  </si>
  <si>
    <t>Star</t>
  </si>
  <si>
    <t>Stars at work</t>
  </si>
  <si>
    <t>Augustin, Erik</t>
  </si>
  <si>
    <t>MacGHregor 26D</t>
  </si>
  <si>
    <t>Aitol</t>
  </si>
  <si>
    <t>M 26</t>
  </si>
  <si>
    <t>B</t>
  </si>
  <si>
    <t>Randmeer</t>
  </si>
  <si>
    <t>Göke, Michael</t>
  </si>
  <si>
    <t>Conger</t>
  </si>
  <si>
    <t>Gö</t>
  </si>
  <si>
    <t>GER 3890</t>
  </si>
  <si>
    <t>advance</t>
  </si>
  <si>
    <t>ophaal</t>
  </si>
  <si>
    <t>Bujak, Peter</t>
  </si>
  <si>
    <t>Polyvalk</t>
  </si>
  <si>
    <t>Molterkiste</t>
  </si>
  <si>
    <t>??</t>
  </si>
  <si>
    <t>nationaal</t>
  </si>
  <si>
    <t>Baeten, Jos</t>
  </si>
  <si>
    <t>Randmeer classic</t>
  </si>
  <si>
    <t>Bord'eau</t>
  </si>
  <si>
    <t>touring</t>
  </si>
  <si>
    <t>vast</t>
  </si>
  <si>
    <t>Vonderstein, Michael</t>
  </si>
  <si>
    <t>Canyet</t>
  </si>
  <si>
    <t>G 3301</t>
  </si>
  <si>
    <t>Oberdorf, Philip</t>
  </si>
  <si>
    <t>420 er</t>
  </si>
  <si>
    <t>GER 50507</t>
  </si>
  <si>
    <t>Daum, Wolfgang</t>
  </si>
  <si>
    <t>Splash Red</t>
  </si>
  <si>
    <t>Aquanautic 2</t>
  </si>
  <si>
    <t>GER 2027</t>
  </si>
  <si>
    <t>C</t>
  </si>
  <si>
    <t>Vogelsang, Christoph</t>
  </si>
  <si>
    <t>peppermint</t>
  </si>
  <si>
    <t>Daum, Michael</t>
  </si>
  <si>
    <t>Aquanautic 1</t>
  </si>
  <si>
    <t>GER 2132</t>
  </si>
  <si>
    <t>Kann van, Leonard</t>
  </si>
  <si>
    <t>Laser Radiaal  ILCA6)</t>
  </si>
  <si>
    <t>Red Star</t>
  </si>
  <si>
    <t>Strijckers, Jos</t>
  </si>
  <si>
    <t>Finn</t>
  </si>
  <si>
    <t>Itchi</t>
  </si>
  <si>
    <t>Bel 88</t>
  </si>
  <si>
    <t>Hilten van,  Theo</t>
  </si>
  <si>
    <t>Laser  Standaard</t>
  </si>
  <si>
    <t>Dieth, Hendrik</t>
  </si>
  <si>
    <t>Laser radiaal</t>
  </si>
  <si>
    <t>Gommans, Nic</t>
  </si>
  <si>
    <t>Laser Radiaal (ILCA6)</t>
  </si>
  <si>
    <t>Idefix</t>
  </si>
  <si>
    <t>Gommans, Carla</t>
  </si>
  <si>
    <t>(ILCA6)</t>
  </si>
  <si>
    <t>Findus</t>
  </si>
  <si>
    <t>Prickatz, Michael</t>
  </si>
  <si>
    <t>Mono</t>
  </si>
  <si>
    <t>Crasborn, Sophie</t>
  </si>
  <si>
    <t>Bel 207179</t>
  </si>
  <si>
    <t>Assche , Bas van</t>
  </si>
  <si>
    <t>-</t>
  </si>
  <si>
    <t>Bel 156406</t>
  </si>
  <si>
    <t>Willems, Eric</t>
  </si>
  <si>
    <t>Laser Radiaal (ILCA7)</t>
  </si>
  <si>
    <t>Blankert  O.E.</t>
  </si>
  <si>
    <t>Flying Junior</t>
  </si>
  <si>
    <t>Element</t>
  </si>
  <si>
    <t>NED 1470</t>
  </si>
  <si>
    <t>FJ</t>
  </si>
  <si>
    <t>Nooijer, Koen  de</t>
  </si>
  <si>
    <t>NED 1241</t>
  </si>
  <si>
    <t>Winkens, Julia</t>
  </si>
  <si>
    <t>Aqua</t>
  </si>
  <si>
    <t>GER 474</t>
  </si>
  <si>
    <t>Syrier, Magda</t>
  </si>
  <si>
    <t>Yngling</t>
  </si>
  <si>
    <t>NED 228</t>
  </si>
  <si>
    <t>Y</t>
  </si>
  <si>
    <t>Eggen-Vollmer, Ralf</t>
  </si>
  <si>
    <t>Abb</t>
  </si>
  <si>
    <t>NED 369</t>
  </si>
  <si>
    <t>Liebergen van, George</t>
  </si>
  <si>
    <t>Challenger</t>
  </si>
  <si>
    <t>NED 312</t>
  </si>
  <si>
    <t>Altorf, Antoine</t>
  </si>
  <si>
    <t>Enjoy</t>
  </si>
  <si>
    <t>NED 113</t>
  </si>
  <si>
    <t>Boonen, Frank</t>
  </si>
  <si>
    <t>ISETUM</t>
  </si>
  <si>
    <t>BEL 1118</t>
  </si>
  <si>
    <t>Toren, Hans van den</t>
  </si>
  <si>
    <t>H202</t>
  </si>
  <si>
    <t>NED 348</t>
  </si>
  <si>
    <t>Vaes, Ben</t>
  </si>
  <si>
    <t>TripleB</t>
  </si>
  <si>
    <t>GER 277</t>
  </si>
  <si>
    <t>Sijbers, Thérese</t>
  </si>
  <si>
    <t>Picolo</t>
  </si>
  <si>
    <t>GER 262</t>
  </si>
  <si>
    <t>Steen, Dr. Astrid</t>
  </si>
  <si>
    <t>Sailart 18</t>
  </si>
  <si>
    <t>Petit Loup</t>
  </si>
  <si>
    <t>Palm,  Carol Mart</t>
  </si>
  <si>
    <t>Safier 6.5</t>
  </si>
  <si>
    <t>Diamonds are forever</t>
  </si>
  <si>
    <t>Lommers, Roel</t>
  </si>
  <si>
    <t>Clever 23</t>
  </si>
  <si>
    <t>Schram, Nina</t>
  </si>
  <si>
    <t>Splash blue</t>
  </si>
  <si>
    <t>b</t>
  </si>
  <si>
    <t>Crijns Job</t>
  </si>
  <si>
    <t>Beneteau ??</t>
  </si>
  <si>
    <t>Bacon</t>
  </si>
  <si>
    <t>a</t>
  </si>
  <si>
    <t>Berg Nico</t>
  </si>
  <si>
    <t>Ynling</t>
  </si>
  <si>
    <t>NED365</t>
  </si>
  <si>
    <t>Prickatz Michael</t>
  </si>
  <si>
    <t>afgemeld</t>
  </si>
  <si>
    <t>Klasse A</t>
  </si>
  <si>
    <t>Gezeilde tijden</t>
  </si>
  <si>
    <t>Gecorrigeerde tijden</t>
  </si>
  <si>
    <t>Totaal</t>
  </si>
  <si>
    <t>Boot</t>
  </si>
  <si>
    <t>manche 1</t>
  </si>
  <si>
    <t>manche 2</t>
  </si>
  <si>
    <t>manche 3</t>
  </si>
  <si>
    <t>manche 4</t>
  </si>
  <si>
    <t>manche 5</t>
  </si>
  <si>
    <t>manche 6</t>
  </si>
  <si>
    <t>Klasse B</t>
  </si>
  <si>
    <t>Klasse C</t>
  </si>
  <si>
    <t>Zwaardboten</t>
  </si>
  <si>
    <t>Klasse D</t>
  </si>
  <si>
    <t>Klasse E</t>
  </si>
  <si>
    <t>Klasse F</t>
  </si>
  <si>
    <t>ingeschreven+1</t>
  </si>
  <si>
    <t>gestart+1</t>
  </si>
  <si>
    <t>Gezeilde tijd per manche</t>
  </si>
  <si>
    <t>SORT-2</t>
  </si>
  <si>
    <t>SORT-1</t>
  </si>
  <si>
    <t>Manche</t>
  </si>
  <si>
    <t>gezeilde tijd in seconden</t>
  </si>
  <si>
    <t>gecorrigeerde tijd in sec</t>
  </si>
  <si>
    <t>gecorrigeerde tijd in uren</t>
  </si>
  <si>
    <t>Deelnemer</t>
  </si>
  <si>
    <t>nr</t>
  </si>
  <si>
    <t>Handicap</t>
  </si>
  <si>
    <t>gezeilde tijd</t>
  </si>
  <si>
    <t>punten</t>
  </si>
  <si>
    <t>gecor tijd 
[s]</t>
  </si>
  <si>
    <t>sec-1</t>
  </si>
  <si>
    <t>sec-2</t>
  </si>
  <si>
    <t>sec-3</t>
  </si>
  <si>
    <t>sec-4</t>
  </si>
  <si>
    <t>sec-5</t>
  </si>
  <si>
    <t>sec-6</t>
  </si>
  <si>
    <t>h-1</t>
  </si>
  <si>
    <t>h-2</t>
  </si>
  <si>
    <t>h-3</t>
  </si>
  <si>
    <t>h-4</t>
  </si>
  <si>
    <t>h-5</t>
  </si>
  <si>
    <t>h-6</t>
  </si>
  <si>
    <t>p-1</t>
  </si>
  <si>
    <t>p-2</t>
  </si>
  <si>
    <t>p-3</t>
  </si>
  <si>
    <t>p-4</t>
  </si>
  <si>
    <t>p-5</t>
  </si>
  <si>
    <t>p-6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</si>
</sst>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[$-413]d/mmm/yy;@"/>
  </numFmts>
  <fonts count="9"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10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BF1DE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auto="1"/>
      </left>
      <right/>
      <top/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</borders>
  <cellStyleXfs count="2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</cellStyleXfs>
  <cellXfs count="110">
    <xf numFmtId="0" fontId="0" fillId="0" borderId="0" xfId="0"/>
    <xf numFmtId="0" fontId="4" fillId="0" borderId="0" xfId="0" applyFont="1" applyAlignment="1">
      <alignment horizontal="left" vertical="center"/>
    </xf>
    <xf numFmtId="0" fontId="6" fillId="20" borderId="1" xfId="0" applyFont="1" applyFill="1" applyBorder="1"/>
    <xf numFmtId="0" fontId="6" fillId="20" borderId="1" xfId="0" applyFont="1" applyFill="1" applyBorder="1" applyAlignment="1">
      <alignment horizontal="center" wrapText="1"/>
    </xf>
    <xf numFmtId="0" fontId="6" fillId="2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2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 wrapText="1" shrinkToFit="1"/>
    </xf>
    <xf numFmtId="0" fontId="0" fillId="0" borderId="1" xfId="0" applyBorder="1" applyAlignment="1">
      <alignment horizontal="righ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/>
    <xf numFmtId="165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5" fontId="0" fillId="0" borderId="0" xfId="0" applyNumberFormat="1"/>
    <xf numFmtId="0" fontId="6" fillId="0" borderId="1" xfId="0" applyFont="1" applyBorder="1"/>
    <xf numFmtId="0" fontId="0" fillId="0" borderId="3" xfId="0" applyBorder="1"/>
    <xf numFmtId="164" fontId="0" fillId="21" borderId="3" xfId="0" applyNumberFormat="1" applyFill="1" applyBorder="1" applyAlignment="1">
      <alignment horizontal="center"/>
    </xf>
    <xf numFmtId="0" fontId="0" fillId="0" borderId="2" xfId="0" applyBorder="1"/>
    <xf numFmtId="0" fontId="0" fillId="22" borderId="1" xfId="0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6" fillId="23" borderId="1" xfId="0" applyFont="1" applyFill="1" applyBorder="1" applyAlignment="1">
      <alignment horizontal="center"/>
    </xf>
    <xf numFmtId="0" fontId="0" fillId="0" borderId="8" xfId="0" applyBorder="1"/>
    <xf numFmtId="0" fontId="4" fillId="24" borderId="8" xfId="0" applyFont="1" applyFill="1" applyBorder="1"/>
    <xf numFmtId="0" fontId="0" fillId="0" borderId="10" xfId="0" applyBorder="1"/>
    <xf numFmtId="0" fontId="4" fillId="25" borderId="10" xfId="0" applyFont="1" applyFill="1" applyBorder="1"/>
    <xf numFmtId="0" fontId="4" fillId="0" borderId="1" xfId="0" applyFont="1" applyBorder="1" applyAlignment="1">
      <alignment horizontal="left" wrapText="1" shrinkToFi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4" borderId="7" xfId="0" applyFont="1" applyFill="1" applyBorder="1"/>
    <xf numFmtId="0" fontId="4" fillId="25" borderId="9" xfId="0" applyFont="1" applyFill="1" applyBorder="1"/>
    <xf numFmtId="0" fontId="4" fillId="22" borderId="0" xfId="0" applyFont="1" applyFill="1" applyAlignment="1">
      <alignment horizontal="left" vertical="center"/>
    </xf>
    <xf numFmtId="0" fontId="0" fillId="22" borderId="0" xfId="0" applyFill="1"/>
    <xf numFmtId="0" fontId="0" fillId="26" borderId="0" xfId="0" applyFill="1" applyAlignment="1">
      <alignment horizontal="left"/>
    </xf>
    <xf numFmtId="0" fontId="0" fillId="26" borderId="0" xfId="0" applyFill="1"/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/>
    </xf>
    <xf numFmtId="0" fontId="4" fillId="0" borderId="0" xfId="0" applyFont="1" applyAlignment="1">
      <alignment horizontal="left"/>
    </xf>
    <xf numFmtId="0" fontId="0" fillId="0" borderId="7" xfId="0" applyBorder="1"/>
    <xf numFmtId="0" fontId="4" fillId="0" borderId="9" xfId="0" applyFont="1" applyBorder="1"/>
    <xf numFmtId="0" fontId="4" fillId="0" borderId="8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6" fillId="23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center" vertical="top"/>
    </xf>
    <xf numFmtId="21" fontId="0" fillId="26" borderId="1" xfId="0" applyNumberFormat="1" applyFill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6" fillId="22" borderId="1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21" fontId="0" fillId="0" borderId="1" xfId="0" applyNumberFormat="1" applyBorder="1" applyAlignment="1">
      <alignment horizontal="center"/>
    </xf>
    <xf numFmtId="21" fontId="4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22" borderId="5" xfId="0" applyFill="1" applyBorder="1" applyAlignment="1">
      <alignment horizontal="center"/>
    </xf>
    <xf numFmtId="0" fontId="0" fillId="22" borderId="6" xfId="0" applyFill="1" applyBorder="1" applyAlignment="1">
      <alignment horizontal="center"/>
    </xf>
    <xf numFmtId="0" fontId="0" fillId="22" borderId="2" xfId="0" applyFill="1" applyBorder="1" applyAlignment="1">
      <alignment horizontal="center"/>
    </xf>
    <xf numFmtId="164" fontId="0" fillId="22" borderId="3" xfId="0" applyNumberForma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22" borderId="4" xfId="0" applyFill="1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 applyAlignment="1">
      <alignment horizontal="left"/>
    </xf>
    <xf numFmtId="0" fontId="0" fillId="21" borderId="1" xfId="0" applyFill="1" applyBorder="1" applyAlignment="1">
      <alignment horizontal="left"/>
    </xf>
    <xf numFmtId="0" fontId="0" fillId="21" borderId="1" xfId="0" applyFill="1" applyBorder="1" applyAlignment="1">
      <alignment horizontal="center"/>
    </xf>
    <xf numFmtId="0" fontId="6" fillId="21" borderId="1" xfId="0" applyFont="1" applyFill="1" applyBorder="1" applyAlignment="1">
      <alignment horizontal="center"/>
    </xf>
    <xf numFmtId="0" fontId="4" fillId="21" borderId="1" xfId="0" applyFont="1" applyFill="1" applyBorder="1" applyAlignment="1">
      <alignment horizontal="left"/>
    </xf>
    <xf numFmtId="0" fontId="0" fillId="21" borderId="1" xfId="0" quotePrefix="1" applyFill="1" applyBorder="1" applyAlignment="1">
      <alignment horizontal="center"/>
    </xf>
    <xf numFmtId="0" fontId="0" fillId="21" borderId="1" xfId="0" quotePrefix="1" applyFill="1" applyBorder="1" applyAlignment="1">
      <alignment horizontal="left"/>
    </xf>
    <xf numFmtId="0" fontId="4" fillId="21" borderId="1" xfId="0" applyFont="1" applyFill="1" applyBorder="1" applyAlignment="1">
      <alignment horizontal="center"/>
    </xf>
    <xf numFmtId="0" fontId="0" fillId="21" borderId="0" xfId="0" applyFill="1"/>
    <xf numFmtId="0" fontId="4" fillId="21" borderId="1" xfId="0" quotePrefix="1" applyFont="1" applyFill="1" applyBorder="1" applyAlignment="1">
      <alignment horizontal="left"/>
    </xf>
    <xf numFmtId="21" fontId="4" fillId="26" borderId="1" xfId="0" applyNumberFormat="1" applyFont="1" applyFill="1" applyBorder="1" applyAlignment="1">
      <alignment horizontal="center"/>
    </xf>
    <xf numFmtId="0" fontId="4" fillId="21" borderId="1" xfId="0" quotePrefix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21" borderId="0" xfId="0" applyFont="1" applyFill="1" applyAlignment="1">
      <alignment horizontal="center"/>
    </xf>
    <xf numFmtId="14" fontId="4" fillId="21" borderId="0" xfId="0" applyNumberFormat="1" applyFont="1" applyFill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2" borderId="0" xfId="0" applyFill="1" applyAlignment="1">
      <alignment horizontal="center"/>
    </xf>
    <xf numFmtId="0" fontId="0" fillId="27" borderId="0" xfId="0" applyFill="1" applyAlignment="1">
      <alignment horizontal="center"/>
    </xf>
    <xf numFmtId="0" fontId="0" fillId="28" borderId="0" xfId="0" applyFill="1" applyAlignment="1">
      <alignment horizontal="center"/>
    </xf>
    <xf numFmtId="0" fontId="0" fillId="23" borderId="0" xfId="0" applyFill="1" applyAlignment="1">
      <alignment horizontal="center"/>
    </xf>
    <xf numFmtId="0" fontId="0" fillId="0" borderId="0" xfId="0" applyAlignment="1">
      <alignment horizontal="center" vertical="top"/>
    </xf>
    <xf numFmtId="0" fontId="0" fillId="23" borderId="0" xfId="0" applyFill="1"/>
    <xf numFmtId="0" fontId="0" fillId="23" borderId="13" xfId="0" applyFill="1" applyBorder="1"/>
    <xf numFmtId="0" fontId="4" fillId="23" borderId="1" xfId="0" applyFont="1" applyFill="1" applyBorder="1" applyAlignment="1">
      <alignment horizontal="left"/>
    </xf>
    <xf numFmtId="21" fontId="0" fillId="26" borderId="6" xfId="0" applyNumberFormat="1" applyFill="1" applyBorder="1" applyAlignment="1">
      <alignment horizontal="center"/>
    </xf>
    <xf numFmtId="21" fontId="0" fillId="29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 vertical="top"/>
    </xf>
  </cellXfs>
  <cellStyles count="2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Standaard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26</xdr:row>
      <xdr:rowOff>1</xdr:rowOff>
    </xdr:from>
    <xdr:to>
      <xdr:col>30</xdr:col>
      <xdr:colOff>588257</xdr:colOff>
      <xdr:row>57</xdr:row>
      <xdr:rowOff>25401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B4EFC6-F64D-4B68-B19D-96DABEF1E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96800" y="4457701"/>
          <a:ext cx="9732257" cy="525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158750</xdr:rowOff>
    </xdr:from>
    <xdr:to>
      <xdr:col>1</xdr:col>
      <xdr:colOff>273050</xdr:colOff>
      <xdr:row>6</xdr:row>
      <xdr:rowOff>133350</xdr:rowOff>
    </xdr:to>
    <xdr:pic>
      <xdr:nvPicPr>
        <xdr:cNvPr id="3149" name="Picture 3" descr="LOGO-5">
          <a:extLst>
            <a:ext uri="{FF2B5EF4-FFF2-40B4-BE49-F238E27FC236}">
              <a16:creationId xmlns:a16="http://schemas.microsoft.com/office/drawing/2014/main" id="{B61C7880-64BB-4369-B36C-048658288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750"/>
          <a:ext cx="88265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158750</xdr:rowOff>
    </xdr:from>
    <xdr:to>
      <xdr:col>1</xdr:col>
      <xdr:colOff>273050</xdr:colOff>
      <xdr:row>6</xdr:row>
      <xdr:rowOff>133350</xdr:rowOff>
    </xdr:to>
    <xdr:pic>
      <xdr:nvPicPr>
        <xdr:cNvPr id="2" name="Picture 3" descr="LOGO-5">
          <a:extLst>
            <a:ext uri="{FF2B5EF4-FFF2-40B4-BE49-F238E27FC236}">
              <a16:creationId xmlns:a16="http://schemas.microsoft.com/office/drawing/2014/main" id="{BE97D9A0-68F7-4EA7-9AE3-F5EEFB084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750"/>
          <a:ext cx="882650" cy="988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635000</xdr:colOff>
      <xdr:row>0</xdr:row>
      <xdr:rowOff>101600</xdr:rowOff>
    </xdr:from>
    <xdr:to>
      <xdr:col>16</xdr:col>
      <xdr:colOff>127000</xdr:colOff>
      <xdr:row>0</xdr:row>
      <xdr:rowOff>101600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13D287A0-EE83-4F8E-97BB-E35DCFD2D22F}"/>
            </a:ext>
          </a:extLst>
        </xdr:cNvPr>
        <xdr:cNvCxnSpPr/>
      </xdr:nvCxnSpPr>
      <xdr:spPr>
        <a:xfrm flipH="1">
          <a:off x="7162800" y="101600"/>
          <a:ext cx="3403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16933</xdr:colOff>
      <xdr:row>1</xdr:row>
      <xdr:rowOff>101600</xdr:rowOff>
    </xdr:from>
    <xdr:to>
      <xdr:col>16</xdr:col>
      <xdr:colOff>567267</xdr:colOff>
      <xdr:row>1</xdr:row>
      <xdr:rowOff>101600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9D759CE3-24CC-491D-87D3-38F33EAB0878}"/>
            </a:ext>
          </a:extLst>
        </xdr:cNvPr>
        <xdr:cNvCxnSpPr/>
      </xdr:nvCxnSpPr>
      <xdr:spPr>
        <a:xfrm flipH="1">
          <a:off x="9694333" y="270933"/>
          <a:ext cx="131233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635000</xdr:colOff>
      <xdr:row>0</xdr:row>
      <xdr:rowOff>101600</xdr:rowOff>
    </xdr:from>
    <xdr:to>
      <xdr:col>16</xdr:col>
      <xdr:colOff>127000</xdr:colOff>
      <xdr:row>0</xdr:row>
      <xdr:rowOff>101600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6363FB16-9B69-4D0A-B80E-4DA01D60215B}"/>
            </a:ext>
          </a:extLst>
        </xdr:cNvPr>
        <xdr:cNvCxnSpPr/>
      </xdr:nvCxnSpPr>
      <xdr:spPr>
        <a:xfrm flipH="1">
          <a:off x="7386320" y="101600"/>
          <a:ext cx="53594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16933</xdr:colOff>
      <xdr:row>1</xdr:row>
      <xdr:rowOff>101600</xdr:rowOff>
    </xdr:from>
    <xdr:to>
      <xdr:col>16</xdr:col>
      <xdr:colOff>567267</xdr:colOff>
      <xdr:row>1</xdr:row>
      <xdr:rowOff>101600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228795A3-7BFF-4AB1-9B62-BEA772E7463F}"/>
            </a:ext>
          </a:extLst>
        </xdr:cNvPr>
        <xdr:cNvCxnSpPr/>
      </xdr:nvCxnSpPr>
      <xdr:spPr>
        <a:xfrm flipH="1">
          <a:off x="11873653" y="269240"/>
          <a:ext cx="131233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635000</xdr:colOff>
      <xdr:row>0</xdr:row>
      <xdr:rowOff>101600</xdr:rowOff>
    </xdr:from>
    <xdr:to>
      <xdr:col>16</xdr:col>
      <xdr:colOff>127000</xdr:colOff>
      <xdr:row>0</xdr:row>
      <xdr:rowOff>101600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E7A430F0-D9FF-4CFD-AC4C-F48DA0C71E19}"/>
            </a:ext>
          </a:extLst>
        </xdr:cNvPr>
        <xdr:cNvCxnSpPr/>
      </xdr:nvCxnSpPr>
      <xdr:spPr>
        <a:xfrm flipH="1">
          <a:off x="7386320" y="101600"/>
          <a:ext cx="53594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16933</xdr:colOff>
      <xdr:row>1</xdr:row>
      <xdr:rowOff>101600</xdr:rowOff>
    </xdr:from>
    <xdr:to>
      <xdr:col>16</xdr:col>
      <xdr:colOff>567267</xdr:colOff>
      <xdr:row>1</xdr:row>
      <xdr:rowOff>101600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366C5BCE-39D0-4758-8409-2F433EF19BAD}"/>
            </a:ext>
          </a:extLst>
        </xdr:cNvPr>
        <xdr:cNvCxnSpPr/>
      </xdr:nvCxnSpPr>
      <xdr:spPr>
        <a:xfrm flipH="1">
          <a:off x="11873653" y="269240"/>
          <a:ext cx="131233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635000</xdr:colOff>
      <xdr:row>0</xdr:row>
      <xdr:rowOff>101600</xdr:rowOff>
    </xdr:from>
    <xdr:to>
      <xdr:col>16</xdr:col>
      <xdr:colOff>127000</xdr:colOff>
      <xdr:row>0</xdr:row>
      <xdr:rowOff>101600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7E9D8307-86D8-4F40-94F0-D948C37548CC}"/>
            </a:ext>
          </a:extLst>
        </xdr:cNvPr>
        <xdr:cNvCxnSpPr/>
      </xdr:nvCxnSpPr>
      <xdr:spPr>
        <a:xfrm flipH="1">
          <a:off x="7386320" y="101600"/>
          <a:ext cx="53594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16933</xdr:colOff>
      <xdr:row>1</xdr:row>
      <xdr:rowOff>101600</xdr:rowOff>
    </xdr:from>
    <xdr:to>
      <xdr:col>16</xdr:col>
      <xdr:colOff>567267</xdr:colOff>
      <xdr:row>1</xdr:row>
      <xdr:rowOff>101600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6B3E195-A9EA-49D3-B3B1-ACDB6B42E9ED}"/>
            </a:ext>
          </a:extLst>
        </xdr:cNvPr>
        <xdr:cNvCxnSpPr/>
      </xdr:nvCxnSpPr>
      <xdr:spPr>
        <a:xfrm flipH="1">
          <a:off x="11873653" y="269240"/>
          <a:ext cx="131233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635000</xdr:colOff>
      <xdr:row>0</xdr:row>
      <xdr:rowOff>101600</xdr:rowOff>
    </xdr:from>
    <xdr:to>
      <xdr:col>16</xdr:col>
      <xdr:colOff>127000</xdr:colOff>
      <xdr:row>0</xdr:row>
      <xdr:rowOff>101600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6A3237AB-A70F-42E6-9AD6-10E503FEAC67}"/>
            </a:ext>
          </a:extLst>
        </xdr:cNvPr>
        <xdr:cNvCxnSpPr/>
      </xdr:nvCxnSpPr>
      <xdr:spPr>
        <a:xfrm flipH="1">
          <a:off x="7386320" y="101600"/>
          <a:ext cx="53594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16933</xdr:colOff>
      <xdr:row>1</xdr:row>
      <xdr:rowOff>101600</xdr:rowOff>
    </xdr:from>
    <xdr:to>
      <xdr:col>16</xdr:col>
      <xdr:colOff>567267</xdr:colOff>
      <xdr:row>1</xdr:row>
      <xdr:rowOff>101600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240CA938-9D47-4031-834F-DC6542FE275B}"/>
            </a:ext>
          </a:extLst>
        </xdr:cNvPr>
        <xdr:cNvCxnSpPr/>
      </xdr:nvCxnSpPr>
      <xdr:spPr>
        <a:xfrm flipH="1">
          <a:off x="11873653" y="269240"/>
          <a:ext cx="131233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635000</xdr:colOff>
      <xdr:row>0</xdr:row>
      <xdr:rowOff>101600</xdr:rowOff>
    </xdr:from>
    <xdr:to>
      <xdr:col>16</xdr:col>
      <xdr:colOff>127000</xdr:colOff>
      <xdr:row>0</xdr:row>
      <xdr:rowOff>101600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23C51270-B66A-4407-BEAB-59660D40F5BA}"/>
            </a:ext>
          </a:extLst>
        </xdr:cNvPr>
        <xdr:cNvCxnSpPr/>
      </xdr:nvCxnSpPr>
      <xdr:spPr>
        <a:xfrm flipH="1">
          <a:off x="7386320" y="101600"/>
          <a:ext cx="53594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16933</xdr:colOff>
      <xdr:row>1</xdr:row>
      <xdr:rowOff>101600</xdr:rowOff>
    </xdr:from>
    <xdr:to>
      <xdr:col>16</xdr:col>
      <xdr:colOff>567267</xdr:colOff>
      <xdr:row>1</xdr:row>
      <xdr:rowOff>101600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973BDF2-4053-46C2-832F-E9D41316C280}"/>
            </a:ext>
          </a:extLst>
        </xdr:cNvPr>
        <xdr:cNvCxnSpPr/>
      </xdr:nvCxnSpPr>
      <xdr:spPr>
        <a:xfrm flipH="1">
          <a:off x="11873653" y="269240"/>
          <a:ext cx="131233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42"/>
  <sheetViews>
    <sheetView topLeftCell="A9" workbookViewId="0">
      <selection activeCell="B33" sqref="B33"/>
    </sheetView>
  </sheetViews>
  <sheetFormatPr defaultRowHeight="13.15"/>
  <cols>
    <col min="1" max="1" width="9.28515625" style="14" customWidth="1"/>
  </cols>
  <sheetData>
    <row r="3" spans="1:6">
      <c r="A3" s="14">
        <v>1</v>
      </c>
      <c r="B3" s="21" t="s">
        <v>0</v>
      </c>
    </row>
    <row r="5" spans="1:6">
      <c r="A5" s="14">
        <v>2</v>
      </c>
      <c r="B5" s="90" t="s">
        <v>1</v>
      </c>
      <c r="C5" s="90"/>
      <c r="D5" s="90"/>
    </row>
    <row r="6" spans="1:6">
      <c r="B6" s="14"/>
      <c r="C6" s="14"/>
      <c r="D6" s="14"/>
      <c r="E6" s="14"/>
    </row>
    <row r="7" spans="1:6">
      <c r="B7" s="21" t="s">
        <v>2</v>
      </c>
    </row>
    <row r="8" spans="1:6">
      <c r="B8" s="21" t="s">
        <v>3</v>
      </c>
    </row>
    <row r="9" spans="1:6">
      <c r="B9" t="s">
        <v>4</v>
      </c>
    </row>
    <row r="11" spans="1:6">
      <c r="A11" s="14">
        <v>3</v>
      </c>
      <c r="B11" s="44" t="s">
        <v>5</v>
      </c>
      <c r="C11" s="45"/>
      <c r="D11" s="45"/>
      <c r="E11" s="45"/>
      <c r="F11" s="45"/>
    </row>
    <row r="13" spans="1:6">
      <c r="A13" s="14">
        <v>4</v>
      </c>
      <c r="B13" s="46" t="s">
        <v>6</v>
      </c>
      <c r="C13" s="47"/>
      <c r="D13" s="47"/>
      <c r="E13" s="47"/>
    </row>
    <row r="15" spans="1:6">
      <c r="B15" s="21" t="s">
        <v>7</v>
      </c>
    </row>
    <row r="16" spans="1:6">
      <c r="B16" s="21"/>
      <c r="C16" s="21" t="s">
        <v>8</v>
      </c>
    </row>
    <row r="17" spans="1:6">
      <c r="B17" s="21"/>
      <c r="C17" s="42" t="s">
        <v>9</v>
      </c>
      <c r="D17" s="36" t="s">
        <v>10</v>
      </c>
      <c r="E17" s="35"/>
      <c r="F17" s="35"/>
    </row>
    <row r="18" spans="1:6">
      <c r="B18" s="21"/>
      <c r="C18" s="43" t="s">
        <v>11</v>
      </c>
      <c r="D18" s="38" t="s">
        <v>12</v>
      </c>
      <c r="E18" s="38" t="s">
        <v>13</v>
      </c>
      <c r="F18" s="38" t="s">
        <v>14</v>
      </c>
    </row>
    <row r="19" spans="1:6">
      <c r="B19" s="21"/>
    </row>
    <row r="20" spans="1:6" ht="15.6" customHeight="1">
      <c r="B20" s="21" t="s">
        <v>15</v>
      </c>
    </row>
    <row r="21" spans="1:6">
      <c r="B21" s="1" t="s">
        <v>16</v>
      </c>
    </row>
    <row r="22" spans="1:6">
      <c r="B22" s="21"/>
    </row>
    <row r="23" spans="1:6">
      <c r="B23" s="21" t="s">
        <v>17</v>
      </c>
    </row>
    <row r="24" spans="1:6">
      <c r="B24" s="1"/>
      <c r="C24" s="21" t="s">
        <v>18</v>
      </c>
    </row>
    <row r="25" spans="1:6">
      <c r="B25" s="21"/>
      <c r="C25" s="21" t="s">
        <v>19</v>
      </c>
    </row>
    <row r="27" spans="1:6">
      <c r="A27" s="14">
        <v>5</v>
      </c>
      <c r="B27" s="8" t="s">
        <v>20</v>
      </c>
    </row>
    <row r="28" spans="1:6">
      <c r="B28" t="s">
        <v>21</v>
      </c>
    </row>
    <row r="30" spans="1:6">
      <c r="B30" t="s">
        <v>22</v>
      </c>
    </row>
    <row r="31" spans="1:6">
      <c r="B31" s="21" t="s">
        <v>23</v>
      </c>
    </row>
    <row r="32" spans="1:6">
      <c r="B32" s="8" t="s">
        <v>24</v>
      </c>
    </row>
    <row r="35" spans="1:4">
      <c r="B35" s="21"/>
    </row>
    <row r="38" spans="1:4">
      <c r="A38" s="14">
        <v>7</v>
      </c>
      <c r="B38" t="s">
        <v>25</v>
      </c>
    </row>
    <row r="39" spans="1:4">
      <c r="B39" t="s">
        <v>26</v>
      </c>
    </row>
    <row r="40" spans="1:4">
      <c r="B40" t="s">
        <v>27</v>
      </c>
    </row>
    <row r="41" spans="1:4">
      <c r="B41" t="s">
        <v>28</v>
      </c>
      <c r="C41" s="23"/>
      <c r="D41" s="7"/>
    </row>
    <row r="42" spans="1:4">
      <c r="B42" t="s">
        <v>29</v>
      </c>
      <c r="C42" s="23"/>
      <c r="D42" s="7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45D9-137D-4CD2-9800-E9402F9A8351}">
  <dimension ref="A1:BG58"/>
  <sheetViews>
    <sheetView zoomScaleNormal="100" workbookViewId="0">
      <pane xSplit="4" ySplit="6" topLeftCell="E7" activePane="bottomRight" state="frozen"/>
      <selection pane="bottomRight" activeCell="I7" sqref="I7:N17"/>
      <selection pane="bottomLeft" activeCell="I7" sqref="I7:N17"/>
      <selection pane="topRight" activeCell="I7" sqref="I7:N17"/>
    </sheetView>
  </sheetViews>
  <sheetFormatPr defaultColWidth="11.42578125" defaultRowHeight="13.15" outlineLevelCol="1"/>
  <cols>
    <col min="1" max="1" width="4" style="5" customWidth="1"/>
    <col min="2" max="2" width="11.42578125" customWidth="1"/>
    <col min="3" max="3" width="11.42578125" style="5" customWidth="1"/>
    <col min="4" max="4" width="22.42578125" style="7" bestFit="1" customWidth="1"/>
    <col min="5" max="5" width="14.7109375" style="7" customWidth="1" outlineLevel="1"/>
    <col min="6" max="6" width="11.42578125" style="7" customWidth="1" outlineLevel="1"/>
    <col min="7" max="8" width="11.42578125" style="5" customWidth="1" outlineLevel="1"/>
    <col min="9" max="9" width="11.42578125" style="5" customWidth="1"/>
    <col min="10" max="14" width="11.42578125" customWidth="1"/>
    <col min="15" max="15" width="5.5703125" customWidth="1"/>
    <col min="16" max="16" width="11.28515625" style="5" bestFit="1" customWidth="1"/>
    <col min="17" max="17" width="11.42578125" customWidth="1"/>
    <col min="18" max="18" width="5.5703125" customWidth="1"/>
    <col min="19" max="25" width="5" customWidth="1"/>
    <col min="26" max="31" width="8.7109375" customWidth="1"/>
    <col min="32" max="32" width="3.7109375" customWidth="1"/>
    <col min="33" max="38" width="9.42578125" customWidth="1"/>
    <col min="39" max="39" width="3.5703125" customWidth="1"/>
    <col min="40" max="45" width="9.5703125" customWidth="1"/>
    <col min="46" max="46" width="4.42578125" customWidth="1"/>
    <col min="47" max="52" width="7.42578125" customWidth="1"/>
    <col min="53" max="53" width="4.5703125" customWidth="1"/>
    <col min="54" max="54" width="7.42578125" style="5" customWidth="1"/>
    <col min="55" max="55" width="7.42578125" customWidth="1"/>
    <col min="56" max="56" width="7.42578125" style="5" customWidth="1"/>
    <col min="57" max="57" width="7.42578125" customWidth="1"/>
    <col min="58" max="59" width="6.5703125" customWidth="1"/>
  </cols>
  <sheetData>
    <row r="1" spans="1:59">
      <c r="I1" s="5">
        <f>COUNT(C7:C56)</f>
        <v>0</v>
      </c>
      <c r="J1" s="5"/>
      <c r="K1" s="5"/>
      <c r="L1" s="5"/>
      <c r="M1" s="5"/>
      <c r="N1" s="5"/>
      <c r="O1" s="5"/>
      <c r="R1" s="57" t="s">
        <v>242</v>
      </c>
      <c r="S1" s="42" t="s">
        <v>9</v>
      </c>
      <c r="T1" s="36" t="s">
        <v>10</v>
      </c>
      <c r="U1" s="35"/>
      <c r="V1" s="35"/>
      <c r="W1" s="35"/>
      <c r="X1" s="35"/>
      <c r="Y1" s="35">
        <v>3</v>
      </c>
    </row>
    <row r="2" spans="1:59">
      <c r="B2" s="13" t="s">
        <v>241</v>
      </c>
      <c r="C2" s="13" t="s">
        <v>30</v>
      </c>
      <c r="D2" s="7" t="str">
        <f>Deelnemers!C1</f>
        <v>Euregio regatta</v>
      </c>
      <c r="E2" s="13"/>
      <c r="F2" s="22"/>
      <c r="I2" s="5">
        <f>COUNT(I7:I56) + COUNTIF(I7:I56,"DSQ")+ COUNTIF(I7:I56,"NSC")+ COUNTIF(I7:I56,"DNF")+ COUNTIF(I7:I56,"RET")</f>
        <v>0</v>
      </c>
      <c r="J2" s="5">
        <f t="shared" ref="J2:N2" si="0">COUNT(J7:J56) + COUNTIF(J7:J56,"DSQ")+ COUNTIF(J7:J56,"NSC")+ COUNTIF(J7:J56,"DNF")+ COUNTIF(J7:J56,"RET")</f>
        <v>0</v>
      </c>
      <c r="K2" s="5">
        <f t="shared" si="0"/>
        <v>0</v>
      </c>
      <c r="L2" s="5">
        <f t="shared" si="0"/>
        <v>0</v>
      </c>
      <c r="M2" s="5">
        <f t="shared" si="0"/>
        <v>0</v>
      </c>
      <c r="N2" s="5">
        <f t="shared" si="0"/>
        <v>0</v>
      </c>
      <c r="O2" s="5"/>
      <c r="R2" s="58" t="s">
        <v>243</v>
      </c>
      <c r="S2" s="43" t="s">
        <v>11</v>
      </c>
      <c r="T2" s="38" t="s">
        <v>12</v>
      </c>
      <c r="U2" s="38" t="s">
        <v>13</v>
      </c>
      <c r="V2" s="38" t="s">
        <v>14</v>
      </c>
      <c r="W2" s="38"/>
      <c r="X2" s="38"/>
      <c r="Y2" s="37">
        <v>2</v>
      </c>
    </row>
    <row r="3" spans="1:59">
      <c r="B3" s="13"/>
      <c r="C3" s="13" t="s">
        <v>33</v>
      </c>
      <c r="D3" s="22">
        <f>Deelnemers!C2</f>
        <v>45094</v>
      </c>
      <c r="E3" s="13"/>
      <c r="F3" s="22"/>
      <c r="J3" s="5"/>
      <c r="K3" s="5"/>
      <c r="L3" s="5"/>
      <c r="M3" s="5"/>
      <c r="N3" s="5"/>
      <c r="O3" s="5"/>
      <c r="P3"/>
      <c r="Q3" s="21"/>
      <c r="R3" s="21"/>
      <c r="S3" s="55"/>
    </row>
    <row r="4" spans="1:59">
      <c r="I4" s="54" t="s">
        <v>244</v>
      </c>
      <c r="P4" s="78" t="s">
        <v>245</v>
      </c>
      <c r="Q4" s="78" t="s">
        <v>246</v>
      </c>
      <c r="S4" s="56" t="s">
        <v>247</v>
      </c>
      <c r="Z4" s="21" t="s">
        <v>248</v>
      </c>
      <c r="AG4" s="21" t="s">
        <v>249</v>
      </c>
      <c r="AN4" s="21" t="s">
        <v>250</v>
      </c>
      <c r="AU4" s="21" t="s">
        <v>44</v>
      </c>
      <c r="BB4" s="41" t="s">
        <v>45</v>
      </c>
    </row>
    <row r="5" spans="1:59">
      <c r="B5" s="25"/>
      <c r="C5" s="64" t="s">
        <v>251</v>
      </c>
      <c r="D5" s="10"/>
      <c r="E5" s="10"/>
      <c r="F5" s="10"/>
      <c r="G5" s="11"/>
      <c r="H5" s="11"/>
      <c r="I5" s="34">
        <v>1</v>
      </c>
      <c r="J5" s="34">
        <v>2</v>
      </c>
      <c r="K5" s="34">
        <v>3</v>
      </c>
      <c r="L5" s="34">
        <v>4</v>
      </c>
      <c r="M5" s="34">
        <v>5</v>
      </c>
      <c r="N5" s="34">
        <v>6</v>
      </c>
      <c r="O5" s="33"/>
      <c r="P5" s="40" t="s">
        <v>228</v>
      </c>
      <c r="Q5" s="33" t="s">
        <v>228</v>
      </c>
      <c r="R5" s="33"/>
      <c r="S5" s="59">
        <v>1</v>
      </c>
      <c r="T5" s="59">
        <v>2</v>
      </c>
      <c r="U5" s="59">
        <v>3</v>
      </c>
      <c r="V5" s="59">
        <v>4</v>
      </c>
      <c r="W5" s="59">
        <v>5</v>
      </c>
      <c r="X5" s="59">
        <v>6</v>
      </c>
      <c r="Y5" s="25"/>
      <c r="Z5" s="34">
        <v>1</v>
      </c>
      <c r="AA5" s="34">
        <v>2</v>
      </c>
      <c r="AB5" s="34">
        <v>3</v>
      </c>
      <c r="AC5" s="34">
        <v>4</v>
      </c>
      <c r="AD5" s="34">
        <v>5</v>
      </c>
      <c r="AE5" s="34">
        <v>6</v>
      </c>
      <c r="AF5" s="25"/>
      <c r="AG5" s="34">
        <v>1</v>
      </c>
      <c r="AH5" s="34">
        <v>2</v>
      </c>
      <c r="AI5" s="34">
        <v>3</v>
      </c>
      <c r="AJ5" s="34">
        <v>4</v>
      </c>
      <c r="AK5" s="34">
        <v>5</v>
      </c>
      <c r="AL5" s="34">
        <v>6</v>
      </c>
      <c r="AM5" s="25"/>
      <c r="AN5" s="34">
        <v>1</v>
      </c>
      <c r="AO5" s="34">
        <v>2</v>
      </c>
      <c r="AP5" s="34">
        <v>3</v>
      </c>
      <c r="AQ5" s="34">
        <v>4</v>
      </c>
      <c r="AR5" s="34">
        <v>5</v>
      </c>
      <c r="AS5" s="34">
        <v>6</v>
      </c>
      <c r="AT5" s="25"/>
      <c r="AU5" s="34">
        <v>1</v>
      </c>
      <c r="AV5" s="34">
        <v>2</v>
      </c>
      <c r="AW5" s="34">
        <v>3</v>
      </c>
      <c r="AX5" s="34">
        <v>4</v>
      </c>
      <c r="AY5" s="34">
        <v>5</v>
      </c>
      <c r="AZ5" s="34">
        <v>6</v>
      </c>
      <c r="BA5" s="25"/>
      <c r="BB5" s="34">
        <v>1</v>
      </c>
      <c r="BC5" s="34">
        <v>2</v>
      </c>
      <c r="BD5" s="34">
        <v>3</v>
      </c>
      <c r="BE5" s="34">
        <v>4</v>
      </c>
      <c r="BF5" s="34">
        <v>5</v>
      </c>
      <c r="BG5" s="34">
        <v>6</v>
      </c>
    </row>
    <row r="6" spans="1:59" ht="26.45">
      <c r="B6" s="60" t="s">
        <v>44</v>
      </c>
      <c r="C6" s="66" t="s">
        <v>252</v>
      </c>
      <c r="D6" s="48" t="s">
        <v>251</v>
      </c>
      <c r="E6" s="48" t="s">
        <v>38</v>
      </c>
      <c r="F6" s="48" t="s">
        <v>39</v>
      </c>
      <c r="G6" s="49" t="s">
        <v>40</v>
      </c>
      <c r="H6" s="62" t="s">
        <v>253</v>
      </c>
      <c r="I6" s="63" t="s">
        <v>254</v>
      </c>
      <c r="J6" s="63" t="s">
        <v>254</v>
      </c>
      <c r="K6" s="63" t="s">
        <v>254</v>
      </c>
      <c r="L6" s="63" t="s">
        <v>254</v>
      </c>
      <c r="M6" s="63" t="s">
        <v>254</v>
      </c>
      <c r="N6" s="63" t="s">
        <v>254</v>
      </c>
      <c r="O6" s="63"/>
      <c r="P6" s="50" t="s">
        <v>255</v>
      </c>
      <c r="Q6" s="32" t="s">
        <v>256</v>
      </c>
      <c r="R6" s="32"/>
      <c r="S6" s="32"/>
      <c r="T6" s="32"/>
      <c r="U6" s="32"/>
      <c r="V6" s="32"/>
      <c r="W6" s="32"/>
      <c r="X6" s="32"/>
      <c r="Y6" s="32"/>
      <c r="Z6" s="39" t="s">
        <v>257</v>
      </c>
      <c r="AA6" s="39" t="s">
        <v>258</v>
      </c>
      <c r="AB6" s="39" t="s">
        <v>259</v>
      </c>
      <c r="AC6" s="39" t="s">
        <v>260</v>
      </c>
      <c r="AD6" s="39" t="s">
        <v>261</v>
      </c>
      <c r="AE6" s="39" t="s">
        <v>262</v>
      </c>
      <c r="AF6" s="16"/>
      <c r="AG6" s="39" t="s">
        <v>257</v>
      </c>
      <c r="AH6" s="39" t="s">
        <v>258</v>
      </c>
      <c r="AI6" s="39" t="s">
        <v>259</v>
      </c>
      <c r="AJ6" s="39" t="s">
        <v>260</v>
      </c>
      <c r="AK6" s="39" t="s">
        <v>261</v>
      </c>
      <c r="AL6" s="39" t="s">
        <v>262</v>
      </c>
      <c r="AM6" s="17"/>
      <c r="AN6" s="51" t="s">
        <v>263</v>
      </c>
      <c r="AO6" s="51" t="s">
        <v>264</v>
      </c>
      <c r="AP6" s="51" t="s">
        <v>265</v>
      </c>
      <c r="AQ6" s="51" t="s">
        <v>266</v>
      </c>
      <c r="AR6" s="51" t="s">
        <v>267</v>
      </c>
      <c r="AS6" s="51" t="s">
        <v>268</v>
      </c>
      <c r="AT6" s="52"/>
      <c r="AU6" s="53" t="s">
        <v>269</v>
      </c>
      <c r="AV6" s="53" t="s">
        <v>270</v>
      </c>
      <c r="AW6" s="53" t="s">
        <v>271</v>
      </c>
      <c r="AX6" s="53" t="s">
        <v>272</v>
      </c>
      <c r="AY6" s="53" t="s">
        <v>273</v>
      </c>
      <c r="AZ6" s="53" t="s">
        <v>274</v>
      </c>
      <c r="BA6" s="50"/>
      <c r="BB6" s="53" t="s">
        <v>269</v>
      </c>
      <c r="BC6" s="53" t="s">
        <v>270</v>
      </c>
      <c r="BD6" s="53" t="s">
        <v>271</v>
      </c>
      <c r="BE6" s="53" t="s">
        <v>272</v>
      </c>
      <c r="BF6" s="53" t="s">
        <v>273</v>
      </c>
      <c r="BG6" s="53" t="s">
        <v>274</v>
      </c>
    </row>
    <row r="7" spans="1:59">
      <c r="A7" s="20">
        <v>2</v>
      </c>
      <c r="B7" s="11" t="str">
        <f t="shared" ref="B7:B56" si="1">IF(C7&gt;0,  IF(RANK(P7,P$7:P$56,1)=B6,B6+1,RANK(P7,P$7:P$56,1)),"")</f>
        <v/>
      </c>
      <c r="C7" s="29"/>
      <c r="D7" s="65" t="str">
        <f t="shared" ref="D7:D56" si="2">IF($C7&lt;1,"",VLOOKUP($C7,Deelnemers,2,FALSE))</f>
        <v/>
      </c>
      <c r="E7" s="10" t="str">
        <f t="shared" ref="E7:E56" si="3">IF($C7&lt;1,"",VLOOKUP($C7,Deelnemers,4,FALSE))</f>
        <v/>
      </c>
      <c r="F7" s="10" t="str">
        <f t="shared" ref="F7:F56" si="4">IF($C7&lt;1,"",VLOOKUP($C7,Deelnemers,5,FALSE))</f>
        <v/>
      </c>
      <c r="G7" s="31" t="str">
        <f t="shared" ref="G7:G56" si="5">IF($C7&lt;1,"",VLOOKUP($C7,Deelnemers,6,FALSE))</f>
        <v/>
      </c>
      <c r="H7" s="11" t="str">
        <f t="shared" ref="H7:H56" si="6">IF($C7&lt;1,"",VLOOKUP($C7,Deelnemers,7,FALSE))</f>
        <v/>
      </c>
      <c r="I7" s="61"/>
      <c r="J7" s="61"/>
      <c r="K7" s="61"/>
      <c r="L7" s="61"/>
      <c r="M7" s="61"/>
      <c r="N7" s="61"/>
      <c r="O7" s="67"/>
      <c r="P7" s="11" t="str">
        <f t="shared" ref="P7:P56" si="7">IF(C7&gt;0,SUM(BB7:BE7),"")</f>
        <v/>
      </c>
      <c r="Q7" s="12" t="str">
        <f t="shared" ref="Q7:Q56" si="8">IF(C7&gt;0,SUM(AG7:AJ7),"")</f>
        <v/>
      </c>
      <c r="R7" s="12"/>
      <c r="S7" s="12" t="str">
        <f t="shared" ref="S7:X38" si="9">IF($C7&gt;0,   IF(OR(I7="DNC",I7="DSQ"),3,   IF(OR(I7="DNS",I7="NSC",I7="DNF",I7="RET"),2,  1)),"")</f>
        <v/>
      </c>
      <c r="T7" s="12" t="str">
        <f t="shared" si="9"/>
        <v/>
      </c>
      <c r="U7" s="12" t="str">
        <f t="shared" si="9"/>
        <v/>
      </c>
      <c r="V7" s="12" t="str">
        <f t="shared" si="9"/>
        <v/>
      </c>
      <c r="W7" s="12" t="str">
        <f t="shared" si="9"/>
        <v/>
      </c>
      <c r="X7" s="12" t="str">
        <f t="shared" si="9"/>
        <v/>
      </c>
      <c r="Y7" s="12"/>
      <c r="Z7" s="9" t="str">
        <f t="shared" ref="Z7:AE38" si="10">IF($C7&gt;0, IF(S7=1, I7*24*60*60,88888),"")</f>
        <v/>
      </c>
      <c r="AA7" s="9" t="str">
        <f t="shared" si="10"/>
        <v/>
      </c>
      <c r="AB7" s="9" t="str">
        <f t="shared" si="10"/>
        <v/>
      </c>
      <c r="AC7" s="9" t="str">
        <f t="shared" si="10"/>
        <v/>
      </c>
      <c r="AD7" s="9" t="str">
        <f t="shared" si="10"/>
        <v/>
      </c>
      <c r="AE7" s="9" t="str">
        <f t="shared" si="10"/>
        <v/>
      </c>
      <c r="AF7" s="9"/>
      <c r="AG7" s="12" t="str">
        <f t="shared" ref="AG7:AL38" si="11">IF($C7&gt;0,IF(Z7=88888,88888,Z7*100/$H7),"")</f>
        <v/>
      </c>
      <c r="AH7" s="12" t="str">
        <f t="shared" si="11"/>
        <v/>
      </c>
      <c r="AI7" s="12" t="str">
        <f t="shared" si="11"/>
        <v/>
      </c>
      <c r="AJ7" s="12" t="str">
        <f t="shared" si="11"/>
        <v/>
      </c>
      <c r="AK7" s="12" t="str">
        <f t="shared" si="11"/>
        <v/>
      </c>
      <c r="AL7" s="12" t="str">
        <f t="shared" si="11"/>
        <v/>
      </c>
      <c r="AM7" s="12"/>
      <c r="AN7" s="15" t="str">
        <f t="shared" ref="AN7:AS38" si="12">IF(OR(AG7="",AG7=88888),"",AG7/24/60/60)</f>
        <v/>
      </c>
      <c r="AO7" s="15" t="str">
        <f t="shared" si="12"/>
        <v/>
      </c>
      <c r="AP7" s="15" t="str">
        <f t="shared" si="12"/>
        <v/>
      </c>
      <c r="AQ7" s="15" t="str">
        <f t="shared" si="12"/>
        <v/>
      </c>
      <c r="AR7" s="15" t="str">
        <f t="shared" si="12"/>
        <v/>
      </c>
      <c r="AS7" s="15" t="str">
        <f t="shared" si="12"/>
        <v/>
      </c>
      <c r="AT7" s="15"/>
      <c r="AU7" s="11" t="str">
        <f t="shared" ref="AU7:AZ38" si="13">IF(I7&lt;&gt;"",    IF(S7=1,RANK(AG7,AG$7:AG$56,1),IF(S7=2,I$2+1,IF(S7=3,$I$1+1,""))), "")</f>
        <v/>
      </c>
      <c r="AV7" s="11" t="str">
        <f t="shared" si="13"/>
        <v/>
      </c>
      <c r="AW7" s="11" t="str">
        <f t="shared" si="13"/>
        <v/>
      </c>
      <c r="AX7" s="11" t="str">
        <f t="shared" si="13"/>
        <v/>
      </c>
      <c r="AY7" s="11" t="str">
        <f t="shared" si="13"/>
        <v/>
      </c>
      <c r="AZ7" s="11" t="str">
        <f t="shared" si="13"/>
        <v/>
      </c>
      <c r="BA7" s="31"/>
      <c r="BB7" s="11" t="str">
        <f t="shared" ref="BB7:BB56" si="14">IF(AU7="","",VLOOKUP(AU7,Punten,2,FALSE))</f>
        <v/>
      </c>
      <c r="BC7" s="11" t="str">
        <f t="shared" ref="BC7:BD38" si="15">IF(AV7="","",IF(J7&gt;0,VLOOKUP(AV7,Punten,2,FALSE),0))</f>
        <v/>
      </c>
      <c r="BD7" s="11" t="str">
        <f t="shared" si="15"/>
        <v/>
      </c>
      <c r="BE7" s="11" t="str">
        <f t="shared" ref="BE7:BG38" si="16">IF(AX7="","",IF(AG7&gt;0,VLOOKUP(AX7,Punten,2,FALSE),0))</f>
        <v/>
      </c>
      <c r="BF7" s="11" t="str">
        <f t="shared" si="16"/>
        <v/>
      </c>
      <c r="BG7" s="11" t="str">
        <f t="shared" si="16"/>
        <v/>
      </c>
    </row>
    <row r="8" spans="1:59">
      <c r="A8" s="20">
        <v>9</v>
      </c>
      <c r="B8" s="11" t="str">
        <f t="shared" si="1"/>
        <v/>
      </c>
      <c r="C8" s="29"/>
      <c r="D8" s="65" t="str">
        <f t="shared" si="2"/>
        <v/>
      </c>
      <c r="E8" s="10" t="str">
        <f t="shared" si="3"/>
        <v/>
      </c>
      <c r="F8" s="10" t="str">
        <f t="shared" si="4"/>
        <v/>
      </c>
      <c r="G8" s="31" t="str">
        <f t="shared" si="5"/>
        <v/>
      </c>
      <c r="H8" s="11" t="str">
        <f t="shared" si="6"/>
        <v/>
      </c>
      <c r="I8" s="61"/>
      <c r="J8" s="61"/>
      <c r="K8" s="61"/>
      <c r="L8" s="61"/>
      <c r="M8" s="61"/>
      <c r="N8" s="61"/>
      <c r="O8" s="68"/>
      <c r="P8" s="11" t="str">
        <f t="shared" si="7"/>
        <v/>
      </c>
      <c r="Q8" s="12" t="str">
        <f t="shared" si="8"/>
        <v/>
      </c>
      <c r="R8" s="12"/>
      <c r="S8" s="12" t="str">
        <f t="shared" si="9"/>
        <v/>
      </c>
      <c r="T8" s="12" t="str">
        <f t="shared" si="9"/>
        <v/>
      </c>
      <c r="U8" s="12" t="str">
        <f t="shared" si="9"/>
        <v/>
      </c>
      <c r="V8" s="12" t="str">
        <f t="shared" si="9"/>
        <v/>
      </c>
      <c r="W8" s="12" t="str">
        <f t="shared" si="9"/>
        <v/>
      </c>
      <c r="X8" s="12" t="str">
        <f t="shared" si="9"/>
        <v/>
      </c>
      <c r="Y8" s="12"/>
      <c r="Z8" s="9" t="str">
        <f t="shared" si="10"/>
        <v/>
      </c>
      <c r="AA8" s="9" t="str">
        <f t="shared" si="10"/>
        <v/>
      </c>
      <c r="AB8" s="9" t="str">
        <f t="shared" si="10"/>
        <v/>
      </c>
      <c r="AC8" s="9" t="str">
        <f t="shared" si="10"/>
        <v/>
      </c>
      <c r="AD8" s="9" t="str">
        <f t="shared" si="10"/>
        <v/>
      </c>
      <c r="AE8" s="9" t="str">
        <f t="shared" si="10"/>
        <v/>
      </c>
      <c r="AF8" s="9"/>
      <c r="AG8" s="12" t="str">
        <f t="shared" si="11"/>
        <v/>
      </c>
      <c r="AH8" s="12" t="str">
        <f t="shared" si="11"/>
        <v/>
      </c>
      <c r="AI8" s="12" t="str">
        <f t="shared" si="11"/>
        <v/>
      </c>
      <c r="AJ8" s="12" t="str">
        <f t="shared" si="11"/>
        <v/>
      </c>
      <c r="AK8" s="12" t="str">
        <f t="shared" si="11"/>
        <v/>
      </c>
      <c r="AL8" s="12" t="str">
        <f t="shared" si="11"/>
        <v/>
      </c>
      <c r="AM8" s="12"/>
      <c r="AN8" s="15" t="str">
        <f t="shared" si="12"/>
        <v/>
      </c>
      <c r="AO8" s="15" t="str">
        <f t="shared" si="12"/>
        <v/>
      </c>
      <c r="AP8" s="15" t="str">
        <f t="shared" si="12"/>
        <v/>
      </c>
      <c r="AQ8" s="15" t="str">
        <f t="shared" si="12"/>
        <v/>
      </c>
      <c r="AR8" s="15" t="str">
        <f t="shared" si="12"/>
        <v/>
      </c>
      <c r="AS8" s="15" t="str">
        <f t="shared" si="12"/>
        <v/>
      </c>
      <c r="AT8" s="15"/>
      <c r="AU8" s="11" t="str">
        <f t="shared" si="13"/>
        <v/>
      </c>
      <c r="AV8" s="11" t="str">
        <f t="shared" si="13"/>
        <v/>
      </c>
      <c r="AW8" s="11" t="str">
        <f t="shared" si="13"/>
        <v/>
      </c>
      <c r="AX8" s="11" t="str">
        <f t="shared" si="13"/>
        <v/>
      </c>
      <c r="AY8" s="11" t="str">
        <f t="shared" si="13"/>
        <v/>
      </c>
      <c r="AZ8" s="11" t="str">
        <f t="shared" si="13"/>
        <v/>
      </c>
      <c r="BA8" s="31"/>
      <c r="BB8" s="11" t="str">
        <f t="shared" si="14"/>
        <v/>
      </c>
      <c r="BC8" s="11" t="str">
        <f t="shared" si="15"/>
        <v/>
      </c>
      <c r="BD8" s="11" t="str">
        <f t="shared" si="15"/>
        <v/>
      </c>
      <c r="BE8" s="11" t="str">
        <f t="shared" si="16"/>
        <v/>
      </c>
      <c r="BF8" s="11" t="str">
        <f t="shared" si="16"/>
        <v/>
      </c>
      <c r="BG8" s="11" t="str">
        <f t="shared" si="16"/>
        <v/>
      </c>
    </row>
    <row r="9" spans="1:59">
      <c r="A9" s="20">
        <v>6</v>
      </c>
      <c r="B9" s="11" t="str">
        <f t="shared" si="1"/>
        <v/>
      </c>
      <c r="C9" s="29"/>
      <c r="D9" s="65" t="str">
        <f t="shared" si="2"/>
        <v/>
      </c>
      <c r="E9" s="10" t="str">
        <f t="shared" si="3"/>
        <v/>
      </c>
      <c r="F9" s="10" t="str">
        <f t="shared" si="4"/>
        <v/>
      </c>
      <c r="G9" s="31" t="str">
        <f t="shared" si="5"/>
        <v/>
      </c>
      <c r="H9" s="11" t="str">
        <f t="shared" si="6"/>
        <v/>
      </c>
      <c r="I9" s="61"/>
      <c r="J9" s="61"/>
      <c r="K9" s="61"/>
      <c r="L9" s="61"/>
      <c r="M9" s="61"/>
      <c r="N9" s="61"/>
      <c r="O9" s="67"/>
      <c r="P9" s="11" t="str">
        <f t="shared" si="7"/>
        <v/>
      </c>
      <c r="Q9" s="12" t="str">
        <f t="shared" si="8"/>
        <v/>
      </c>
      <c r="R9" s="12"/>
      <c r="S9" s="12" t="str">
        <f t="shared" si="9"/>
        <v/>
      </c>
      <c r="T9" s="12" t="str">
        <f t="shared" si="9"/>
        <v/>
      </c>
      <c r="U9" s="12" t="str">
        <f t="shared" si="9"/>
        <v/>
      </c>
      <c r="V9" s="12" t="str">
        <f t="shared" si="9"/>
        <v/>
      </c>
      <c r="W9" s="12" t="str">
        <f t="shared" si="9"/>
        <v/>
      </c>
      <c r="X9" s="12" t="str">
        <f t="shared" si="9"/>
        <v/>
      </c>
      <c r="Y9" s="12"/>
      <c r="Z9" s="9" t="str">
        <f t="shared" si="10"/>
        <v/>
      </c>
      <c r="AA9" s="9" t="str">
        <f t="shared" si="10"/>
        <v/>
      </c>
      <c r="AB9" s="9" t="str">
        <f t="shared" si="10"/>
        <v/>
      </c>
      <c r="AC9" s="9" t="str">
        <f t="shared" si="10"/>
        <v/>
      </c>
      <c r="AD9" s="9" t="str">
        <f t="shared" si="10"/>
        <v/>
      </c>
      <c r="AE9" s="9" t="str">
        <f t="shared" si="10"/>
        <v/>
      </c>
      <c r="AF9" s="9"/>
      <c r="AG9" s="12" t="str">
        <f t="shared" si="11"/>
        <v/>
      </c>
      <c r="AH9" s="12" t="str">
        <f t="shared" si="11"/>
        <v/>
      </c>
      <c r="AI9" s="12" t="str">
        <f t="shared" si="11"/>
        <v/>
      </c>
      <c r="AJ9" s="12" t="str">
        <f t="shared" si="11"/>
        <v/>
      </c>
      <c r="AK9" s="12" t="str">
        <f t="shared" si="11"/>
        <v/>
      </c>
      <c r="AL9" s="12" t="str">
        <f t="shared" si="11"/>
        <v/>
      </c>
      <c r="AM9" s="12"/>
      <c r="AN9" s="15" t="str">
        <f t="shared" si="12"/>
        <v/>
      </c>
      <c r="AO9" s="15" t="str">
        <f t="shared" si="12"/>
        <v/>
      </c>
      <c r="AP9" s="15" t="str">
        <f t="shared" si="12"/>
        <v/>
      </c>
      <c r="AQ9" s="15" t="str">
        <f t="shared" si="12"/>
        <v/>
      </c>
      <c r="AR9" s="15" t="str">
        <f t="shared" si="12"/>
        <v/>
      </c>
      <c r="AS9" s="15" t="str">
        <f t="shared" si="12"/>
        <v/>
      </c>
      <c r="AT9" s="15"/>
      <c r="AU9" s="11" t="str">
        <f t="shared" si="13"/>
        <v/>
      </c>
      <c r="AV9" s="11" t="str">
        <f t="shared" si="13"/>
        <v/>
      </c>
      <c r="AW9" s="11" t="str">
        <f t="shared" si="13"/>
        <v/>
      </c>
      <c r="AX9" s="11" t="str">
        <f t="shared" si="13"/>
        <v/>
      </c>
      <c r="AY9" s="11" t="str">
        <f t="shared" si="13"/>
        <v/>
      </c>
      <c r="AZ9" s="11" t="str">
        <f t="shared" si="13"/>
        <v/>
      </c>
      <c r="BA9" s="31"/>
      <c r="BB9" s="11" t="str">
        <f t="shared" si="14"/>
        <v/>
      </c>
      <c r="BC9" s="11" t="str">
        <f t="shared" si="15"/>
        <v/>
      </c>
      <c r="BD9" s="11" t="str">
        <f t="shared" si="15"/>
        <v/>
      </c>
      <c r="BE9" s="11" t="str">
        <f t="shared" si="16"/>
        <v/>
      </c>
      <c r="BF9" s="11" t="str">
        <f t="shared" si="16"/>
        <v/>
      </c>
      <c r="BG9" s="11" t="str">
        <f t="shared" si="16"/>
        <v/>
      </c>
    </row>
    <row r="10" spans="1:59">
      <c r="A10" s="20">
        <v>4</v>
      </c>
      <c r="B10" s="11" t="str">
        <f t="shared" si="1"/>
        <v/>
      </c>
      <c r="C10" s="29"/>
      <c r="D10" s="65" t="str">
        <f t="shared" si="2"/>
        <v/>
      </c>
      <c r="E10" s="10" t="str">
        <f t="shared" si="3"/>
        <v/>
      </c>
      <c r="F10" s="10" t="str">
        <f t="shared" si="4"/>
        <v/>
      </c>
      <c r="G10" s="31" t="str">
        <f t="shared" si="5"/>
        <v/>
      </c>
      <c r="H10" s="11" t="str">
        <f t="shared" si="6"/>
        <v/>
      </c>
      <c r="I10" s="61"/>
      <c r="J10" s="61"/>
      <c r="K10" s="61"/>
      <c r="L10" s="61"/>
      <c r="M10" s="61"/>
      <c r="N10" s="61"/>
      <c r="O10" s="68"/>
      <c r="P10" s="11" t="str">
        <f t="shared" si="7"/>
        <v/>
      </c>
      <c r="Q10" s="12" t="str">
        <f t="shared" si="8"/>
        <v/>
      </c>
      <c r="R10" s="12"/>
      <c r="S10" s="12" t="str">
        <f t="shared" si="9"/>
        <v/>
      </c>
      <c r="T10" s="12" t="str">
        <f t="shared" si="9"/>
        <v/>
      </c>
      <c r="U10" s="12" t="str">
        <f t="shared" si="9"/>
        <v/>
      </c>
      <c r="V10" s="12" t="str">
        <f t="shared" si="9"/>
        <v/>
      </c>
      <c r="W10" s="12" t="str">
        <f t="shared" si="9"/>
        <v/>
      </c>
      <c r="X10" s="12" t="str">
        <f t="shared" si="9"/>
        <v/>
      </c>
      <c r="Y10" s="12"/>
      <c r="Z10" s="9" t="str">
        <f t="shared" si="10"/>
        <v/>
      </c>
      <c r="AA10" s="9" t="str">
        <f t="shared" si="10"/>
        <v/>
      </c>
      <c r="AB10" s="9" t="str">
        <f t="shared" si="10"/>
        <v/>
      </c>
      <c r="AC10" s="9" t="str">
        <f t="shared" si="10"/>
        <v/>
      </c>
      <c r="AD10" s="9" t="str">
        <f t="shared" si="10"/>
        <v/>
      </c>
      <c r="AE10" s="9" t="str">
        <f t="shared" si="10"/>
        <v/>
      </c>
      <c r="AF10" s="9"/>
      <c r="AG10" s="12" t="str">
        <f t="shared" si="11"/>
        <v/>
      </c>
      <c r="AH10" s="12" t="str">
        <f t="shared" si="11"/>
        <v/>
      </c>
      <c r="AI10" s="12" t="str">
        <f t="shared" si="11"/>
        <v/>
      </c>
      <c r="AJ10" s="12" t="str">
        <f t="shared" si="11"/>
        <v/>
      </c>
      <c r="AK10" s="12" t="str">
        <f t="shared" si="11"/>
        <v/>
      </c>
      <c r="AL10" s="12" t="str">
        <f t="shared" si="11"/>
        <v/>
      </c>
      <c r="AM10" s="12"/>
      <c r="AN10" s="15" t="str">
        <f t="shared" si="12"/>
        <v/>
      </c>
      <c r="AO10" s="15" t="str">
        <f t="shared" si="12"/>
        <v/>
      </c>
      <c r="AP10" s="15" t="str">
        <f t="shared" si="12"/>
        <v/>
      </c>
      <c r="AQ10" s="15" t="str">
        <f t="shared" si="12"/>
        <v/>
      </c>
      <c r="AR10" s="15" t="str">
        <f t="shared" si="12"/>
        <v/>
      </c>
      <c r="AS10" s="15" t="str">
        <f t="shared" si="12"/>
        <v/>
      </c>
      <c r="AT10" s="15"/>
      <c r="AU10" s="11" t="str">
        <f t="shared" si="13"/>
        <v/>
      </c>
      <c r="AV10" s="11" t="str">
        <f t="shared" si="13"/>
        <v/>
      </c>
      <c r="AW10" s="11" t="str">
        <f t="shared" si="13"/>
        <v/>
      </c>
      <c r="AX10" s="11" t="str">
        <f t="shared" si="13"/>
        <v/>
      </c>
      <c r="AY10" s="11" t="str">
        <f t="shared" si="13"/>
        <v/>
      </c>
      <c r="AZ10" s="11" t="str">
        <f t="shared" si="13"/>
        <v/>
      </c>
      <c r="BA10" s="31"/>
      <c r="BB10" s="11" t="str">
        <f t="shared" si="14"/>
        <v/>
      </c>
      <c r="BC10" s="11" t="str">
        <f t="shared" si="15"/>
        <v/>
      </c>
      <c r="BD10" s="11" t="str">
        <f t="shared" si="15"/>
        <v/>
      </c>
      <c r="BE10" s="11" t="str">
        <f t="shared" si="16"/>
        <v/>
      </c>
      <c r="BF10" s="11" t="str">
        <f t="shared" si="16"/>
        <v/>
      </c>
      <c r="BG10" s="11" t="str">
        <f t="shared" si="16"/>
        <v/>
      </c>
    </row>
    <row r="11" spans="1:59">
      <c r="A11" s="20">
        <v>8</v>
      </c>
      <c r="B11" s="11" t="str">
        <f t="shared" si="1"/>
        <v/>
      </c>
      <c r="C11" s="29"/>
      <c r="D11" s="65" t="str">
        <f t="shared" si="2"/>
        <v/>
      </c>
      <c r="E11" s="10" t="str">
        <f t="shared" si="3"/>
        <v/>
      </c>
      <c r="F11" s="10" t="str">
        <f t="shared" si="4"/>
        <v/>
      </c>
      <c r="G11" s="31" t="str">
        <f t="shared" si="5"/>
        <v/>
      </c>
      <c r="H11" s="11" t="str">
        <f t="shared" si="6"/>
        <v/>
      </c>
      <c r="I11" s="61"/>
      <c r="J11" s="61"/>
      <c r="K11" s="61"/>
      <c r="L11" s="61"/>
      <c r="M11" s="61"/>
      <c r="N11" s="61"/>
      <c r="O11" s="68"/>
      <c r="P11" s="11" t="str">
        <f t="shared" si="7"/>
        <v/>
      </c>
      <c r="Q11" s="12" t="str">
        <f t="shared" si="8"/>
        <v/>
      </c>
      <c r="R11" s="12"/>
      <c r="S11" s="12" t="str">
        <f t="shared" si="9"/>
        <v/>
      </c>
      <c r="T11" s="12" t="str">
        <f t="shared" si="9"/>
        <v/>
      </c>
      <c r="U11" s="12" t="str">
        <f t="shared" si="9"/>
        <v/>
      </c>
      <c r="V11" s="12" t="str">
        <f t="shared" si="9"/>
        <v/>
      </c>
      <c r="W11" s="12" t="str">
        <f t="shared" si="9"/>
        <v/>
      </c>
      <c r="X11" s="12" t="str">
        <f t="shared" si="9"/>
        <v/>
      </c>
      <c r="Y11" s="12"/>
      <c r="Z11" s="9" t="str">
        <f t="shared" si="10"/>
        <v/>
      </c>
      <c r="AA11" s="9" t="str">
        <f t="shared" si="10"/>
        <v/>
      </c>
      <c r="AB11" s="9" t="str">
        <f t="shared" si="10"/>
        <v/>
      </c>
      <c r="AC11" s="9" t="str">
        <f t="shared" si="10"/>
        <v/>
      </c>
      <c r="AD11" s="9" t="str">
        <f t="shared" si="10"/>
        <v/>
      </c>
      <c r="AE11" s="9" t="str">
        <f t="shared" si="10"/>
        <v/>
      </c>
      <c r="AF11" s="9"/>
      <c r="AG11" s="12" t="str">
        <f t="shared" si="11"/>
        <v/>
      </c>
      <c r="AH11" s="12" t="str">
        <f t="shared" si="11"/>
        <v/>
      </c>
      <c r="AI11" s="12" t="str">
        <f t="shared" si="11"/>
        <v/>
      </c>
      <c r="AJ11" s="12" t="str">
        <f t="shared" si="11"/>
        <v/>
      </c>
      <c r="AK11" s="12" t="str">
        <f t="shared" si="11"/>
        <v/>
      </c>
      <c r="AL11" s="12" t="str">
        <f t="shared" si="11"/>
        <v/>
      </c>
      <c r="AM11" s="12"/>
      <c r="AN11" s="15" t="str">
        <f t="shared" si="12"/>
        <v/>
      </c>
      <c r="AO11" s="15" t="str">
        <f t="shared" si="12"/>
        <v/>
      </c>
      <c r="AP11" s="15" t="str">
        <f t="shared" si="12"/>
        <v/>
      </c>
      <c r="AQ11" s="15" t="str">
        <f t="shared" si="12"/>
        <v/>
      </c>
      <c r="AR11" s="15" t="str">
        <f t="shared" si="12"/>
        <v/>
      </c>
      <c r="AS11" s="15" t="str">
        <f t="shared" si="12"/>
        <v/>
      </c>
      <c r="AT11" s="15"/>
      <c r="AU11" s="11" t="str">
        <f t="shared" si="13"/>
        <v/>
      </c>
      <c r="AV11" s="11" t="str">
        <f t="shared" si="13"/>
        <v/>
      </c>
      <c r="AW11" s="11" t="str">
        <f t="shared" si="13"/>
        <v/>
      </c>
      <c r="AX11" s="11" t="str">
        <f t="shared" si="13"/>
        <v/>
      </c>
      <c r="AY11" s="11" t="str">
        <f t="shared" si="13"/>
        <v/>
      </c>
      <c r="AZ11" s="11" t="str">
        <f t="shared" si="13"/>
        <v/>
      </c>
      <c r="BA11" s="31"/>
      <c r="BB11" s="11" t="str">
        <f t="shared" si="14"/>
        <v/>
      </c>
      <c r="BC11" s="11" t="str">
        <f t="shared" si="15"/>
        <v/>
      </c>
      <c r="BD11" s="11" t="str">
        <f t="shared" si="15"/>
        <v/>
      </c>
      <c r="BE11" s="11" t="str">
        <f t="shared" si="16"/>
        <v/>
      </c>
      <c r="BF11" s="11" t="str">
        <f t="shared" si="16"/>
        <v/>
      </c>
      <c r="BG11" s="11" t="str">
        <f t="shared" si="16"/>
        <v/>
      </c>
    </row>
    <row r="12" spans="1:59">
      <c r="A12" s="20">
        <v>3</v>
      </c>
      <c r="B12" s="11" t="str">
        <f t="shared" si="1"/>
        <v/>
      </c>
      <c r="C12" s="29"/>
      <c r="D12" s="65" t="str">
        <f t="shared" si="2"/>
        <v/>
      </c>
      <c r="E12" s="10" t="str">
        <f t="shared" si="3"/>
        <v/>
      </c>
      <c r="F12" s="10" t="str">
        <f t="shared" si="4"/>
        <v/>
      </c>
      <c r="G12" s="31" t="str">
        <f t="shared" si="5"/>
        <v/>
      </c>
      <c r="H12" s="11" t="str">
        <f t="shared" si="6"/>
        <v/>
      </c>
      <c r="I12" s="61"/>
      <c r="J12" s="61"/>
      <c r="K12" s="61"/>
      <c r="L12" s="61"/>
      <c r="M12" s="61"/>
      <c r="N12" s="61"/>
      <c r="O12" s="67"/>
      <c r="P12" s="11" t="str">
        <f t="shared" si="7"/>
        <v/>
      </c>
      <c r="Q12" s="12" t="str">
        <f t="shared" si="8"/>
        <v/>
      </c>
      <c r="R12" s="12"/>
      <c r="S12" s="12" t="str">
        <f t="shared" si="9"/>
        <v/>
      </c>
      <c r="T12" s="12" t="str">
        <f t="shared" si="9"/>
        <v/>
      </c>
      <c r="U12" s="12" t="str">
        <f t="shared" si="9"/>
        <v/>
      </c>
      <c r="V12" s="12" t="str">
        <f t="shared" si="9"/>
        <v/>
      </c>
      <c r="W12" s="12" t="str">
        <f t="shared" si="9"/>
        <v/>
      </c>
      <c r="X12" s="12" t="str">
        <f t="shared" si="9"/>
        <v/>
      </c>
      <c r="Y12" s="12"/>
      <c r="Z12" s="9" t="str">
        <f t="shared" si="10"/>
        <v/>
      </c>
      <c r="AA12" s="9" t="str">
        <f t="shared" si="10"/>
        <v/>
      </c>
      <c r="AB12" s="9" t="str">
        <f t="shared" si="10"/>
        <v/>
      </c>
      <c r="AC12" s="9" t="str">
        <f t="shared" si="10"/>
        <v/>
      </c>
      <c r="AD12" s="9" t="str">
        <f t="shared" si="10"/>
        <v/>
      </c>
      <c r="AE12" s="9" t="str">
        <f t="shared" si="10"/>
        <v/>
      </c>
      <c r="AF12" s="9"/>
      <c r="AG12" s="12" t="str">
        <f t="shared" si="11"/>
        <v/>
      </c>
      <c r="AH12" s="12" t="str">
        <f t="shared" si="11"/>
        <v/>
      </c>
      <c r="AI12" s="12" t="str">
        <f t="shared" si="11"/>
        <v/>
      </c>
      <c r="AJ12" s="12" t="str">
        <f t="shared" si="11"/>
        <v/>
      </c>
      <c r="AK12" s="12" t="str">
        <f t="shared" si="11"/>
        <v/>
      </c>
      <c r="AL12" s="12" t="str">
        <f t="shared" si="11"/>
        <v/>
      </c>
      <c r="AM12" s="12"/>
      <c r="AN12" s="15" t="str">
        <f t="shared" si="12"/>
        <v/>
      </c>
      <c r="AO12" s="15" t="str">
        <f t="shared" si="12"/>
        <v/>
      </c>
      <c r="AP12" s="15" t="str">
        <f t="shared" si="12"/>
        <v/>
      </c>
      <c r="AQ12" s="15" t="str">
        <f t="shared" si="12"/>
        <v/>
      </c>
      <c r="AR12" s="15" t="str">
        <f t="shared" si="12"/>
        <v/>
      </c>
      <c r="AS12" s="15" t="str">
        <f t="shared" si="12"/>
        <v/>
      </c>
      <c r="AT12" s="15"/>
      <c r="AU12" s="11" t="str">
        <f t="shared" si="13"/>
        <v/>
      </c>
      <c r="AV12" s="11" t="str">
        <f t="shared" si="13"/>
        <v/>
      </c>
      <c r="AW12" s="11" t="str">
        <f t="shared" si="13"/>
        <v/>
      </c>
      <c r="AX12" s="11" t="str">
        <f t="shared" si="13"/>
        <v/>
      </c>
      <c r="AY12" s="11" t="str">
        <f t="shared" si="13"/>
        <v/>
      </c>
      <c r="AZ12" s="11" t="str">
        <f t="shared" si="13"/>
        <v/>
      </c>
      <c r="BA12" s="31"/>
      <c r="BB12" s="11" t="str">
        <f t="shared" si="14"/>
        <v/>
      </c>
      <c r="BC12" s="11" t="str">
        <f t="shared" si="15"/>
        <v/>
      </c>
      <c r="BD12" s="11" t="str">
        <f t="shared" si="15"/>
        <v/>
      </c>
      <c r="BE12" s="11" t="str">
        <f t="shared" si="16"/>
        <v/>
      </c>
      <c r="BF12" s="11" t="str">
        <f t="shared" si="16"/>
        <v/>
      </c>
      <c r="BG12" s="11" t="str">
        <f t="shared" si="16"/>
        <v/>
      </c>
    </row>
    <row r="13" spans="1:59">
      <c r="A13" s="20">
        <v>7</v>
      </c>
      <c r="B13" s="11" t="str">
        <f t="shared" si="1"/>
        <v/>
      </c>
      <c r="C13" s="29"/>
      <c r="D13" s="65" t="str">
        <f t="shared" si="2"/>
        <v/>
      </c>
      <c r="E13" s="10" t="str">
        <f t="shared" si="3"/>
        <v/>
      </c>
      <c r="F13" s="10" t="str">
        <f t="shared" si="4"/>
        <v/>
      </c>
      <c r="G13" s="31" t="str">
        <f t="shared" si="5"/>
        <v/>
      </c>
      <c r="H13" s="11" t="str">
        <f t="shared" si="6"/>
        <v/>
      </c>
      <c r="I13" s="61"/>
      <c r="J13" s="61"/>
      <c r="K13" s="61"/>
      <c r="L13" s="61"/>
      <c r="M13" s="61"/>
      <c r="N13" s="61"/>
      <c r="O13" s="68"/>
      <c r="P13" s="11" t="str">
        <f t="shared" si="7"/>
        <v/>
      </c>
      <c r="Q13" s="12" t="str">
        <f t="shared" si="8"/>
        <v/>
      </c>
      <c r="R13" s="12"/>
      <c r="S13" s="12" t="str">
        <f t="shared" si="9"/>
        <v/>
      </c>
      <c r="T13" s="12" t="str">
        <f t="shared" si="9"/>
        <v/>
      </c>
      <c r="U13" s="12" t="str">
        <f t="shared" si="9"/>
        <v/>
      </c>
      <c r="V13" s="12" t="str">
        <f t="shared" si="9"/>
        <v/>
      </c>
      <c r="W13" s="12" t="str">
        <f t="shared" si="9"/>
        <v/>
      </c>
      <c r="X13" s="12" t="str">
        <f t="shared" si="9"/>
        <v/>
      </c>
      <c r="Y13" s="12"/>
      <c r="Z13" s="9" t="str">
        <f t="shared" si="10"/>
        <v/>
      </c>
      <c r="AA13" s="9" t="str">
        <f t="shared" si="10"/>
        <v/>
      </c>
      <c r="AB13" s="9" t="str">
        <f t="shared" si="10"/>
        <v/>
      </c>
      <c r="AC13" s="9" t="str">
        <f t="shared" si="10"/>
        <v/>
      </c>
      <c r="AD13" s="9" t="str">
        <f t="shared" si="10"/>
        <v/>
      </c>
      <c r="AE13" s="9" t="str">
        <f t="shared" si="10"/>
        <v/>
      </c>
      <c r="AF13" s="9"/>
      <c r="AG13" s="12" t="str">
        <f t="shared" si="11"/>
        <v/>
      </c>
      <c r="AH13" s="12" t="str">
        <f t="shared" si="11"/>
        <v/>
      </c>
      <c r="AI13" s="12" t="str">
        <f t="shared" si="11"/>
        <v/>
      </c>
      <c r="AJ13" s="12" t="str">
        <f t="shared" si="11"/>
        <v/>
      </c>
      <c r="AK13" s="12" t="str">
        <f t="shared" si="11"/>
        <v/>
      </c>
      <c r="AL13" s="12" t="str">
        <f t="shared" si="11"/>
        <v/>
      </c>
      <c r="AM13" s="12"/>
      <c r="AN13" s="15" t="str">
        <f t="shared" si="12"/>
        <v/>
      </c>
      <c r="AO13" s="15" t="str">
        <f t="shared" si="12"/>
        <v/>
      </c>
      <c r="AP13" s="15" t="str">
        <f t="shared" si="12"/>
        <v/>
      </c>
      <c r="AQ13" s="15" t="str">
        <f t="shared" si="12"/>
        <v/>
      </c>
      <c r="AR13" s="15" t="str">
        <f t="shared" si="12"/>
        <v/>
      </c>
      <c r="AS13" s="15" t="str">
        <f t="shared" si="12"/>
        <v/>
      </c>
      <c r="AT13" s="15"/>
      <c r="AU13" s="11" t="str">
        <f t="shared" si="13"/>
        <v/>
      </c>
      <c r="AV13" s="11" t="str">
        <f t="shared" si="13"/>
        <v/>
      </c>
      <c r="AW13" s="11" t="str">
        <f t="shared" si="13"/>
        <v/>
      </c>
      <c r="AX13" s="11" t="str">
        <f t="shared" si="13"/>
        <v/>
      </c>
      <c r="AY13" s="11" t="str">
        <f t="shared" si="13"/>
        <v/>
      </c>
      <c r="AZ13" s="11" t="str">
        <f t="shared" si="13"/>
        <v/>
      </c>
      <c r="BA13" s="31"/>
      <c r="BB13" s="11" t="str">
        <f t="shared" si="14"/>
        <v/>
      </c>
      <c r="BC13" s="11" t="str">
        <f t="shared" si="15"/>
        <v/>
      </c>
      <c r="BD13" s="11" t="str">
        <f t="shared" si="15"/>
        <v/>
      </c>
      <c r="BE13" s="11" t="str">
        <f t="shared" si="16"/>
        <v/>
      </c>
      <c r="BF13" s="11" t="str">
        <f t="shared" si="16"/>
        <v/>
      </c>
      <c r="BG13" s="11" t="str">
        <f t="shared" si="16"/>
        <v/>
      </c>
    </row>
    <row r="14" spans="1:59">
      <c r="A14" s="20">
        <v>5</v>
      </c>
      <c r="B14" s="11" t="str">
        <f t="shared" si="1"/>
        <v/>
      </c>
      <c r="C14" s="29"/>
      <c r="D14" s="65" t="str">
        <f t="shared" si="2"/>
        <v/>
      </c>
      <c r="E14" s="10" t="str">
        <f t="shared" si="3"/>
        <v/>
      </c>
      <c r="F14" s="10" t="str">
        <f t="shared" si="4"/>
        <v/>
      </c>
      <c r="G14" s="31" t="str">
        <f t="shared" si="5"/>
        <v/>
      </c>
      <c r="H14" s="11" t="str">
        <f t="shared" si="6"/>
        <v/>
      </c>
      <c r="I14" s="61"/>
      <c r="J14" s="61"/>
      <c r="K14" s="61"/>
      <c r="L14" s="61"/>
      <c r="M14" s="61"/>
      <c r="N14" s="61"/>
      <c r="O14" s="67"/>
      <c r="P14" s="11" t="str">
        <f t="shared" si="7"/>
        <v/>
      </c>
      <c r="Q14" s="12" t="str">
        <f t="shared" si="8"/>
        <v/>
      </c>
      <c r="R14" s="12"/>
      <c r="S14" s="12" t="str">
        <f t="shared" si="9"/>
        <v/>
      </c>
      <c r="T14" s="12" t="str">
        <f t="shared" si="9"/>
        <v/>
      </c>
      <c r="U14" s="12" t="str">
        <f t="shared" si="9"/>
        <v/>
      </c>
      <c r="V14" s="12" t="str">
        <f t="shared" si="9"/>
        <v/>
      </c>
      <c r="W14" s="12" t="str">
        <f t="shared" si="9"/>
        <v/>
      </c>
      <c r="X14" s="12" t="str">
        <f t="shared" si="9"/>
        <v/>
      </c>
      <c r="Y14" s="12"/>
      <c r="Z14" s="9" t="str">
        <f t="shared" si="10"/>
        <v/>
      </c>
      <c r="AA14" s="9" t="str">
        <f t="shared" si="10"/>
        <v/>
      </c>
      <c r="AB14" s="9" t="str">
        <f t="shared" si="10"/>
        <v/>
      </c>
      <c r="AC14" s="9" t="str">
        <f t="shared" si="10"/>
        <v/>
      </c>
      <c r="AD14" s="9" t="str">
        <f t="shared" si="10"/>
        <v/>
      </c>
      <c r="AE14" s="9" t="str">
        <f t="shared" si="10"/>
        <v/>
      </c>
      <c r="AF14" s="9"/>
      <c r="AG14" s="12" t="str">
        <f t="shared" si="11"/>
        <v/>
      </c>
      <c r="AH14" s="12" t="str">
        <f t="shared" si="11"/>
        <v/>
      </c>
      <c r="AI14" s="12" t="str">
        <f t="shared" si="11"/>
        <v/>
      </c>
      <c r="AJ14" s="12" t="str">
        <f t="shared" si="11"/>
        <v/>
      </c>
      <c r="AK14" s="12" t="str">
        <f t="shared" si="11"/>
        <v/>
      </c>
      <c r="AL14" s="12" t="str">
        <f t="shared" si="11"/>
        <v/>
      </c>
      <c r="AM14" s="12"/>
      <c r="AN14" s="15" t="str">
        <f t="shared" si="12"/>
        <v/>
      </c>
      <c r="AO14" s="15" t="str">
        <f t="shared" si="12"/>
        <v/>
      </c>
      <c r="AP14" s="15" t="str">
        <f t="shared" si="12"/>
        <v/>
      </c>
      <c r="AQ14" s="15" t="str">
        <f t="shared" si="12"/>
        <v/>
      </c>
      <c r="AR14" s="15" t="str">
        <f t="shared" si="12"/>
        <v/>
      </c>
      <c r="AS14" s="15" t="str">
        <f t="shared" si="12"/>
        <v/>
      </c>
      <c r="AT14" s="15"/>
      <c r="AU14" s="11" t="str">
        <f t="shared" si="13"/>
        <v/>
      </c>
      <c r="AV14" s="11" t="str">
        <f t="shared" si="13"/>
        <v/>
      </c>
      <c r="AW14" s="11" t="str">
        <f t="shared" si="13"/>
        <v/>
      </c>
      <c r="AX14" s="11" t="str">
        <f t="shared" si="13"/>
        <v/>
      </c>
      <c r="AY14" s="11" t="str">
        <f t="shared" si="13"/>
        <v/>
      </c>
      <c r="AZ14" s="11" t="str">
        <f t="shared" si="13"/>
        <v/>
      </c>
      <c r="BA14" s="31"/>
      <c r="BB14" s="11" t="str">
        <f t="shared" si="14"/>
        <v/>
      </c>
      <c r="BC14" s="11" t="str">
        <f t="shared" si="15"/>
        <v/>
      </c>
      <c r="BD14" s="11" t="str">
        <f t="shared" si="15"/>
        <v/>
      </c>
      <c r="BE14" s="11" t="str">
        <f t="shared" si="16"/>
        <v/>
      </c>
      <c r="BF14" s="11" t="str">
        <f t="shared" si="16"/>
        <v/>
      </c>
      <c r="BG14" s="11" t="str">
        <f t="shared" si="16"/>
        <v/>
      </c>
    </row>
    <row r="15" spans="1:59">
      <c r="A15" s="20">
        <v>1</v>
      </c>
      <c r="B15" s="11" t="str">
        <f t="shared" si="1"/>
        <v/>
      </c>
      <c r="C15" s="29"/>
      <c r="D15" s="65" t="str">
        <f t="shared" si="2"/>
        <v/>
      </c>
      <c r="E15" s="10" t="str">
        <f t="shared" si="3"/>
        <v/>
      </c>
      <c r="F15" s="10" t="str">
        <f t="shared" si="4"/>
        <v/>
      </c>
      <c r="G15" s="31" t="str">
        <f t="shared" si="5"/>
        <v/>
      </c>
      <c r="H15" s="11" t="str">
        <f t="shared" si="6"/>
        <v/>
      </c>
      <c r="I15" s="61"/>
      <c r="J15" s="61"/>
      <c r="K15" s="61"/>
      <c r="L15" s="61"/>
      <c r="M15" s="61"/>
      <c r="N15" s="61"/>
      <c r="O15" s="67"/>
      <c r="P15" s="11" t="str">
        <f t="shared" si="7"/>
        <v/>
      </c>
      <c r="Q15" s="12" t="str">
        <f t="shared" si="8"/>
        <v/>
      </c>
      <c r="R15" s="12"/>
      <c r="S15" s="12" t="str">
        <f t="shared" si="9"/>
        <v/>
      </c>
      <c r="T15" s="12" t="str">
        <f t="shared" si="9"/>
        <v/>
      </c>
      <c r="U15" s="12" t="str">
        <f t="shared" si="9"/>
        <v/>
      </c>
      <c r="V15" s="12" t="str">
        <f t="shared" si="9"/>
        <v/>
      </c>
      <c r="W15" s="12" t="str">
        <f t="shared" si="9"/>
        <v/>
      </c>
      <c r="X15" s="12" t="str">
        <f t="shared" si="9"/>
        <v/>
      </c>
      <c r="Y15" s="12"/>
      <c r="Z15" s="9" t="str">
        <f t="shared" si="10"/>
        <v/>
      </c>
      <c r="AA15" s="9" t="str">
        <f t="shared" si="10"/>
        <v/>
      </c>
      <c r="AB15" s="9" t="str">
        <f t="shared" si="10"/>
        <v/>
      </c>
      <c r="AC15" s="9" t="str">
        <f t="shared" si="10"/>
        <v/>
      </c>
      <c r="AD15" s="9" t="str">
        <f t="shared" si="10"/>
        <v/>
      </c>
      <c r="AE15" s="9" t="str">
        <f t="shared" si="10"/>
        <v/>
      </c>
      <c r="AF15" s="9"/>
      <c r="AG15" s="12" t="str">
        <f t="shared" si="11"/>
        <v/>
      </c>
      <c r="AH15" s="12" t="str">
        <f t="shared" si="11"/>
        <v/>
      </c>
      <c r="AI15" s="12" t="str">
        <f t="shared" si="11"/>
        <v/>
      </c>
      <c r="AJ15" s="12" t="str">
        <f t="shared" si="11"/>
        <v/>
      </c>
      <c r="AK15" s="12" t="str">
        <f t="shared" si="11"/>
        <v/>
      </c>
      <c r="AL15" s="12" t="str">
        <f t="shared" si="11"/>
        <v/>
      </c>
      <c r="AM15" s="12"/>
      <c r="AN15" s="15" t="str">
        <f t="shared" si="12"/>
        <v/>
      </c>
      <c r="AO15" s="15" t="str">
        <f t="shared" si="12"/>
        <v/>
      </c>
      <c r="AP15" s="15" t="str">
        <f t="shared" si="12"/>
        <v/>
      </c>
      <c r="AQ15" s="15" t="str">
        <f t="shared" si="12"/>
        <v/>
      </c>
      <c r="AR15" s="15" t="str">
        <f t="shared" si="12"/>
        <v/>
      </c>
      <c r="AS15" s="15" t="str">
        <f t="shared" si="12"/>
        <v/>
      </c>
      <c r="AT15" s="15"/>
      <c r="AU15" s="11" t="str">
        <f t="shared" si="13"/>
        <v/>
      </c>
      <c r="AV15" s="11" t="str">
        <f t="shared" si="13"/>
        <v/>
      </c>
      <c r="AW15" s="11" t="str">
        <f t="shared" si="13"/>
        <v/>
      </c>
      <c r="AX15" s="11" t="str">
        <f t="shared" si="13"/>
        <v/>
      </c>
      <c r="AY15" s="11" t="str">
        <f t="shared" si="13"/>
        <v/>
      </c>
      <c r="AZ15" s="11" t="str">
        <f t="shared" si="13"/>
        <v/>
      </c>
      <c r="BA15" s="31"/>
      <c r="BB15" s="11" t="str">
        <f t="shared" si="14"/>
        <v/>
      </c>
      <c r="BC15" s="11" t="str">
        <f t="shared" si="15"/>
        <v/>
      </c>
      <c r="BD15" s="11" t="str">
        <f t="shared" si="15"/>
        <v/>
      </c>
      <c r="BE15" s="11" t="str">
        <f t="shared" si="16"/>
        <v/>
      </c>
      <c r="BF15" s="11" t="str">
        <f t="shared" si="16"/>
        <v/>
      </c>
      <c r="BG15" s="11" t="str">
        <f t="shared" si="16"/>
        <v/>
      </c>
    </row>
    <row r="16" spans="1:59">
      <c r="A16" s="20">
        <v>10</v>
      </c>
      <c r="B16" s="11" t="str">
        <f t="shared" si="1"/>
        <v/>
      </c>
      <c r="C16" s="29"/>
      <c r="D16" s="65" t="str">
        <f t="shared" si="2"/>
        <v/>
      </c>
      <c r="E16" s="10" t="str">
        <f t="shared" si="3"/>
        <v/>
      </c>
      <c r="F16" s="10" t="str">
        <f t="shared" si="4"/>
        <v/>
      </c>
      <c r="G16" s="31" t="str">
        <f t="shared" si="5"/>
        <v/>
      </c>
      <c r="H16" s="11" t="str">
        <f t="shared" si="6"/>
        <v/>
      </c>
      <c r="I16" s="61"/>
      <c r="J16" s="61"/>
      <c r="K16" s="61"/>
      <c r="L16" s="61"/>
      <c r="M16" s="61"/>
      <c r="N16" s="61"/>
      <c r="O16" s="67"/>
      <c r="P16" s="11" t="str">
        <f t="shared" si="7"/>
        <v/>
      </c>
      <c r="Q16" s="12" t="str">
        <f t="shared" si="8"/>
        <v/>
      </c>
      <c r="R16" s="12"/>
      <c r="S16" s="12" t="str">
        <f t="shared" si="9"/>
        <v/>
      </c>
      <c r="T16" s="12" t="str">
        <f t="shared" si="9"/>
        <v/>
      </c>
      <c r="U16" s="12" t="str">
        <f t="shared" si="9"/>
        <v/>
      </c>
      <c r="V16" s="12" t="str">
        <f t="shared" si="9"/>
        <v/>
      </c>
      <c r="W16" s="12" t="str">
        <f t="shared" si="9"/>
        <v/>
      </c>
      <c r="X16" s="12" t="str">
        <f t="shared" si="9"/>
        <v/>
      </c>
      <c r="Y16" s="12"/>
      <c r="Z16" s="9" t="str">
        <f t="shared" si="10"/>
        <v/>
      </c>
      <c r="AA16" s="9" t="str">
        <f t="shared" si="10"/>
        <v/>
      </c>
      <c r="AB16" s="9" t="str">
        <f t="shared" si="10"/>
        <v/>
      </c>
      <c r="AC16" s="9" t="str">
        <f t="shared" si="10"/>
        <v/>
      </c>
      <c r="AD16" s="9" t="str">
        <f t="shared" si="10"/>
        <v/>
      </c>
      <c r="AE16" s="9" t="str">
        <f t="shared" si="10"/>
        <v/>
      </c>
      <c r="AF16" s="9"/>
      <c r="AG16" s="12" t="str">
        <f t="shared" si="11"/>
        <v/>
      </c>
      <c r="AH16" s="12" t="str">
        <f t="shared" si="11"/>
        <v/>
      </c>
      <c r="AI16" s="12" t="str">
        <f t="shared" si="11"/>
        <v/>
      </c>
      <c r="AJ16" s="12" t="str">
        <f t="shared" si="11"/>
        <v/>
      </c>
      <c r="AK16" s="12" t="str">
        <f t="shared" si="11"/>
        <v/>
      </c>
      <c r="AL16" s="12" t="str">
        <f t="shared" si="11"/>
        <v/>
      </c>
      <c r="AM16" s="12"/>
      <c r="AN16" s="15" t="str">
        <f t="shared" si="12"/>
        <v/>
      </c>
      <c r="AO16" s="15" t="str">
        <f t="shared" si="12"/>
        <v/>
      </c>
      <c r="AP16" s="15" t="str">
        <f t="shared" si="12"/>
        <v/>
      </c>
      <c r="AQ16" s="15" t="str">
        <f t="shared" si="12"/>
        <v/>
      </c>
      <c r="AR16" s="15" t="str">
        <f t="shared" si="12"/>
        <v/>
      </c>
      <c r="AS16" s="15" t="str">
        <f t="shared" si="12"/>
        <v/>
      </c>
      <c r="AT16" s="15"/>
      <c r="AU16" s="11" t="str">
        <f t="shared" si="13"/>
        <v/>
      </c>
      <c r="AV16" s="11" t="str">
        <f t="shared" si="13"/>
        <v/>
      </c>
      <c r="AW16" s="11" t="str">
        <f t="shared" si="13"/>
        <v/>
      </c>
      <c r="AX16" s="11" t="str">
        <f t="shared" si="13"/>
        <v/>
      </c>
      <c r="AY16" s="11" t="str">
        <f t="shared" si="13"/>
        <v/>
      </c>
      <c r="AZ16" s="11" t="str">
        <f t="shared" si="13"/>
        <v/>
      </c>
      <c r="BA16" s="31"/>
      <c r="BB16" s="11" t="str">
        <f t="shared" si="14"/>
        <v/>
      </c>
      <c r="BC16" s="11" t="str">
        <f t="shared" si="15"/>
        <v/>
      </c>
      <c r="BD16" s="11" t="str">
        <f t="shared" si="15"/>
        <v/>
      </c>
      <c r="BE16" s="11" t="str">
        <f t="shared" si="16"/>
        <v/>
      </c>
      <c r="BF16" s="11" t="str">
        <f t="shared" si="16"/>
        <v/>
      </c>
      <c r="BG16" s="11" t="str">
        <f t="shared" si="16"/>
        <v/>
      </c>
    </row>
    <row r="17" spans="1:59">
      <c r="A17" s="20">
        <v>12</v>
      </c>
      <c r="B17" s="11" t="str">
        <f t="shared" si="1"/>
        <v/>
      </c>
      <c r="C17" s="29"/>
      <c r="D17" s="65" t="str">
        <f t="shared" si="2"/>
        <v/>
      </c>
      <c r="E17" s="10" t="str">
        <f t="shared" si="3"/>
        <v/>
      </c>
      <c r="F17" s="10" t="str">
        <f t="shared" si="4"/>
        <v/>
      </c>
      <c r="G17" s="31" t="str">
        <f t="shared" si="5"/>
        <v/>
      </c>
      <c r="H17" s="11" t="str">
        <f t="shared" si="6"/>
        <v/>
      </c>
      <c r="I17" s="61"/>
      <c r="J17" s="61"/>
      <c r="K17" s="61"/>
      <c r="L17" s="61"/>
      <c r="M17" s="61"/>
      <c r="N17" s="61"/>
      <c r="O17" s="67"/>
      <c r="P17" s="11" t="str">
        <f t="shared" si="7"/>
        <v/>
      </c>
      <c r="Q17" s="12" t="str">
        <f t="shared" si="8"/>
        <v/>
      </c>
      <c r="R17" s="12"/>
      <c r="S17" s="12" t="str">
        <f t="shared" si="9"/>
        <v/>
      </c>
      <c r="T17" s="12" t="str">
        <f t="shared" si="9"/>
        <v/>
      </c>
      <c r="U17" s="12" t="str">
        <f t="shared" si="9"/>
        <v/>
      </c>
      <c r="V17" s="12" t="str">
        <f t="shared" si="9"/>
        <v/>
      </c>
      <c r="W17" s="12" t="str">
        <f t="shared" si="9"/>
        <v/>
      </c>
      <c r="X17" s="12" t="str">
        <f t="shared" si="9"/>
        <v/>
      </c>
      <c r="Y17" s="12"/>
      <c r="Z17" s="9" t="str">
        <f t="shared" si="10"/>
        <v/>
      </c>
      <c r="AA17" s="9" t="str">
        <f t="shared" si="10"/>
        <v/>
      </c>
      <c r="AB17" s="9" t="str">
        <f t="shared" si="10"/>
        <v/>
      </c>
      <c r="AC17" s="9" t="str">
        <f t="shared" si="10"/>
        <v/>
      </c>
      <c r="AD17" s="9" t="str">
        <f t="shared" si="10"/>
        <v/>
      </c>
      <c r="AE17" s="9" t="str">
        <f t="shared" si="10"/>
        <v/>
      </c>
      <c r="AF17" s="9"/>
      <c r="AG17" s="12" t="str">
        <f t="shared" si="11"/>
        <v/>
      </c>
      <c r="AH17" s="12" t="str">
        <f t="shared" si="11"/>
        <v/>
      </c>
      <c r="AI17" s="12" t="str">
        <f t="shared" si="11"/>
        <v/>
      </c>
      <c r="AJ17" s="12" t="str">
        <f t="shared" si="11"/>
        <v/>
      </c>
      <c r="AK17" s="12" t="str">
        <f t="shared" si="11"/>
        <v/>
      </c>
      <c r="AL17" s="12" t="str">
        <f t="shared" si="11"/>
        <v/>
      </c>
      <c r="AM17" s="12"/>
      <c r="AN17" s="15" t="str">
        <f t="shared" si="12"/>
        <v/>
      </c>
      <c r="AO17" s="15" t="str">
        <f t="shared" si="12"/>
        <v/>
      </c>
      <c r="AP17" s="15" t="str">
        <f t="shared" si="12"/>
        <v/>
      </c>
      <c r="AQ17" s="15" t="str">
        <f t="shared" si="12"/>
        <v/>
      </c>
      <c r="AR17" s="15" t="str">
        <f t="shared" si="12"/>
        <v/>
      </c>
      <c r="AS17" s="15" t="str">
        <f t="shared" si="12"/>
        <v/>
      </c>
      <c r="AT17" s="15"/>
      <c r="AU17" s="11" t="str">
        <f t="shared" si="13"/>
        <v/>
      </c>
      <c r="AV17" s="11" t="str">
        <f t="shared" si="13"/>
        <v/>
      </c>
      <c r="AW17" s="11" t="str">
        <f t="shared" si="13"/>
        <v/>
      </c>
      <c r="AX17" s="11" t="str">
        <f t="shared" si="13"/>
        <v/>
      </c>
      <c r="AY17" s="11" t="str">
        <f t="shared" si="13"/>
        <v/>
      </c>
      <c r="AZ17" s="11" t="str">
        <f t="shared" si="13"/>
        <v/>
      </c>
      <c r="BA17" s="31"/>
      <c r="BB17" s="11" t="str">
        <f t="shared" si="14"/>
        <v/>
      </c>
      <c r="BC17" s="11" t="str">
        <f t="shared" si="15"/>
        <v/>
      </c>
      <c r="BD17" s="11" t="str">
        <f t="shared" si="15"/>
        <v/>
      </c>
      <c r="BE17" s="11" t="str">
        <f t="shared" si="16"/>
        <v/>
      </c>
      <c r="BF17" s="11" t="str">
        <f t="shared" si="16"/>
        <v/>
      </c>
      <c r="BG17" s="11" t="str">
        <f t="shared" si="16"/>
        <v/>
      </c>
    </row>
    <row r="18" spans="1:59">
      <c r="A18" s="20">
        <v>11</v>
      </c>
      <c r="B18" s="11" t="str">
        <f t="shared" si="1"/>
        <v/>
      </c>
      <c r="C18" s="29"/>
      <c r="D18" s="65" t="str">
        <f t="shared" si="2"/>
        <v/>
      </c>
      <c r="E18" s="10" t="str">
        <f t="shared" si="3"/>
        <v/>
      </c>
      <c r="F18" s="10" t="str">
        <f t="shared" si="4"/>
        <v/>
      </c>
      <c r="G18" s="31" t="str">
        <f t="shared" si="5"/>
        <v/>
      </c>
      <c r="H18" s="11" t="str">
        <f t="shared" si="6"/>
        <v/>
      </c>
      <c r="I18" s="61"/>
      <c r="J18" s="61"/>
      <c r="K18" s="61"/>
      <c r="L18" s="61"/>
      <c r="M18" s="61"/>
      <c r="N18" s="61"/>
      <c r="O18" s="67"/>
      <c r="P18" s="11" t="str">
        <f t="shared" si="7"/>
        <v/>
      </c>
      <c r="Q18" s="12" t="str">
        <f t="shared" si="8"/>
        <v/>
      </c>
      <c r="R18" s="12"/>
      <c r="S18" s="12" t="str">
        <f t="shared" si="9"/>
        <v/>
      </c>
      <c r="T18" s="12" t="str">
        <f t="shared" si="9"/>
        <v/>
      </c>
      <c r="U18" s="12" t="str">
        <f t="shared" si="9"/>
        <v/>
      </c>
      <c r="V18" s="12" t="str">
        <f t="shared" si="9"/>
        <v/>
      </c>
      <c r="W18" s="12" t="str">
        <f t="shared" si="9"/>
        <v/>
      </c>
      <c r="X18" s="12" t="str">
        <f t="shared" si="9"/>
        <v/>
      </c>
      <c r="Y18" s="12"/>
      <c r="Z18" s="9" t="str">
        <f t="shared" si="10"/>
        <v/>
      </c>
      <c r="AA18" s="9" t="str">
        <f t="shared" si="10"/>
        <v/>
      </c>
      <c r="AB18" s="9" t="str">
        <f t="shared" si="10"/>
        <v/>
      </c>
      <c r="AC18" s="9" t="str">
        <f t="shared" si="10"/>
        <v/>
      </c>
      <c r="AD18" s="9" t="str">
        <f t="shared" si="10"/>
        <v/>
      </c>
      <c r="AE18" s="9" t="str">
        <f t="shared" si="10"/>
        <v/>
      </c>
      <c r="AF18" s="9"/>
      <c r="AG18" s="12" t="str">
        <f t="shared" si="11"/>
        <v/>
      </c>
      <c r="AH18" s="12" t="str">
        <f t="shared" si="11"/>
        <v/>
      </c>
      <c r="AI18" s="12" t="str">
        <f t="shared" si="11"/>
        <v/>
      </c>
      <c r="AJ18" s="12" t="str">
        <f t="shared" si="11"/>
        <v/>
      </c>
      <c r="AK18" s="12" t="str">
        <f t="shared" si="11"/>
        <v/>
      </c>
      <c r="AL18" s="12" t="str">
        <f t="shared" si="11"/>
        <v/>
      </c>
      <c r="AM18" s="12"/>
      <c r="AN18" s="15" t="str">
        <f t="shared" si="12"/>
        <v/>
      </c>
      <c r="AO18" s="15" t="str">
        <f t="shared" si="12"/>
        <v/>
      </c>
      <c r="AP18" s="15" t="str">
        <f t="shared" si="12"/>
        <v/>
      </c>
      <c r="AQ18" s="15" t="str">
        <f t="shared" si="12"/>
        <v/>
      </c>
      <c r="AR18" s="15" t="str">
        <f t="shared" si="12"/>
        <v/>
      </c>
      <c r="AS18" s="15" t="str">
        <f t="shared" si="12"/>
        <v/>
      </c>
      <c r="AT18" s="15"/>
      <c r="AU18" s="11" t="str">
        <f t="shared" si="13"/>
        <v/>
      </c>
      <c r="AV18" s="11" t="str">
        <f t="shared" si="13"/>
        <v/>
      </c>
      <c r="AW18" s="11" t="str">
        <f t="shared" si="13"/>
        <v/>
      </c>
      <c r="AX18" s="11" t="str">
        <f t="shared" si="13"/>
        <v/>
      </c>
      <c r="AY18" s="11" t="str">
        <f t="shared" si="13"/>
        <v/>
      </c>
      <c r="AZ18" s="11" t="str">
        <f t="shared" si="13"/>
        <v/>
      </c>
      <c r="BA18" s="31"/>
      <c r="BB18" s="11" t="str">
        <f t="shared" si="14"/>
        <v/>
      </c>
      <c r="BC18" s="11" t="str">
        <f t="shared" si="15"/>
        <v/>
      </c>
      <c r="BD18" s="11" t="str">
        <f t="shared" si="15"/>
        <v/>
      </c>
      <c r="BE18" s="11" t="str">
        <f t="shared" si="16"/>
        <v/>
      </c>
      <c r="BF18" s="11" t="str">
        <f t="shared" si="16"/>
        <v/>
      </c>
      <c r="BG18" s="11" t="str">
        <f t="shared" si="16"/>
        <v/>
      </c>
    </row>
    <row r="19" spans="1:59">
      <c r="A19" s="20">
        <v>13</v>
      </c>
      <c r="B19" s="11" t="str">
        <f t="shared" si="1"/>
        <v/>
      </c>
      <c r="C19" s="29"/>
      <c r="D19" s="65" t="str">
        <f t="shared" si="2"/>
        <v/>
      </c>
      <c r="E19" s="10" t="str">
        <f t="shared" si="3"/>
        <v/>
      </c>
      <c r="F19" s="10" t="str">
        <f t="shared" si="4"/>
        <v/>
      </c>
      <c r="G19" s="31" t="str">
        <f t="shared" si="5"/>
        <v/>
      </c>
      <c r="H19" s="11" t="str">
        <f t="shared" si="6"/>
        <v/>
      </c>
      <c r="I19" s="61"/>
      <c r="J19" s="61"/>
      <c r="K19" s="61"/>
      <c r="L19" s="61"/>
      <c r="M19" s="61"/>
      <c r="N19" s="61"/>
      <c r="O19" s="67"/>
      <c r="P19" s="11" t="str">
        <f t="shared" si="7"/>
        <v/>
      </c>
      <c r="Q19" s="12" t="str">
        <f t="shared" si="8"/>
        <v/>
      </c>
      <c r="R19" s="12"/>
      <c r="S19" s="12" t="str">
        <f t="shared" si="9"/>
        <v/>
      </c>
      <c r="T19" s="12" t="str">
        <f t="shared" si="9"/>
        <v/>
      </c>
      <c r="U19" s="12" t="str">
        <f t="shared" si="9"/>
        <v/>
      </c>
      <c r="V19" s="12" t="str">
        <f t="shared" si="9"/>
        <v/>
      </c>
      <c r="W19" s="12" t="str">
        <f t="shared" si="9"/>
        <v/>
      </c>
      <c r="X19" s="12" t="str">
        <f t="shared" si="9"/>
        <v/>
      </c>
      <c r="Y19" s="12"/>
      <c r="Z19" s="9" t="str">
        <f t="shared" si="10"/>
        <v/>
      </c>
      <c r="AA19" s="9" t="str">
        <f t="shared" si="10"/>
        <v/>
      </c>
      <c r="AB19" s="9" t="str">
        <f t="shared" si="10"/>
        <v/>
      </c>
      <c r="AC19" s="9" t="str">
        <f t="shared" si="10"/>
        <v/>
      </c>
      <c r="AD19" s="9" t="str">
        <f t="shared" si="10"/>
        <v/>
      </c>
      <c r="AE19" s="9" t="str">
        <f t="shared" si="10"/>
        <v/>
      </c>
      <c r="AF19" s="9"/>
      <c r="AG19" s="12" t="str">
        <f t="shared" si="11"/>
        <v/>
      </c>
      <c r="AH19" s="12" t="str">
        <f t="shared" si="11"/>
        <v/>
      </c>
      <c r="AI19" s="12" t="str">
        <f t="shared" si="11"/>
        <v/>
      </c>
      <c r="AJ19" s="12" t="str">
        <f t="shared" si="11"/>
        <v/>
      </c>
      <c r="AK19" s="12" t="str">
        <f t="shared" si="11"/>
        <v/>
      </c>
      <c r="AL19" s="12" t="str">
        <f t="shared" si="11"/>
        <v/>
      </c>
      <c r="AM19" s="12"/>
      <c r="AN19" s="15" t="str">
        <f t="shared" si="12"/>
        <v/>
      </c>
      <c r="AO19" s="15" t="str">
        <f t="shared" si="12"/>
        <v/>
      </c>
      <c r="AP19" s="15" t="str">
        <f t="shared" si="12"/>
        <v/>
      </c>
      <c r="AQ19" s="15" t="str">
        <f t="shared" si="12"/>
        <v/>
      </c>
      <c r="AR19" s="15" t="str">
        <f t="shared" si="12"/>
        <v/>
      </c>
      <c r="AS19" s="15" t="str">
        <f t="shared" si="12"/>
        <v/>
      </c>
      <c r="AT19" s="15"/>
      <c r="AU19" s="11" t="str">
        <f t="shared" si="13"/>
        <v/>
      </c>
      <c r="AV19" s="11" t="str">
        <f t="shared" si="13"/>
        <v/>
      </c>
      <c r="AW19" s="11" t="str">
        <f t="shared" si="13"/>
        <v/>
      </c>
      <c r="AX19" s="11" t="str">
        <f t="shared" si="13"/>
        <v/>
      </c>
      <c r="AY19" s="11" t="str">
        <f t="shared" si="13"/>
        <v/>
      </c>
      <c r="AZ19" s="11" t="str">
        <f t="shared" si="13"/>
        <v/>
      </c>
      <c r="BA19" s="31"/>
      <c r="BB19" s="11" t="str">
        <f t="shared" si="14"/>
        <v/>
      </c>
      <c r="BC19" s="11" t="str">
        <f t="shared" si="15"/>
        <v/>
      </c>
      <c r="BD19" s="11" t="str">
        <f t="shared" si="15"/>
        <v/>
      </c>
      <c r="BE19" s="11" t="str">
        <f t="shared" si="16"/>
        <v/>
      </c>
      <c r="BF19" s="11" t="str">
        <f t="shared" si="16"/>
        <v/>
      </c>
      <c r="BG19" s="11" t="str">
        <f t="shared" si="16"/>
        <v/>
      </c>
    </row>
    <row r="20" spans="1:59">
      <c r="A20" s="20">
        <v>14</v>
      </c>
      <c r="B20" s="11" t="str">
        <f t="shared" si="1"/>
        <v/>
      </c>
      <c r="C20" s="29"/>
      <c r="D20" s="65" t="str">
        <f t="shared" si="2"/>
        <v/>
      </c>
      <c r="E20" s="10" t="str">
        <f t="shared" si="3"/>
        <v/>
      </c>
      <c r="F20" s="10" t="str">
        <f t="shared" si="4"/>
        <v/>
      </c>
      <c r="G20" s="31" t="str">
        <f t="shared" si="5"/>
        <v/>
      </c>
      <c r="H20" s="11" t="str">
        <f t="shared" si="6"/>
        <v/>
      </c>
      <c r="I20" s="61"/>
      <c r="J20" s="61"/>
      <c r="K20" s="61"/>
      <c r="L20" s="61"/>
      <c r="M20" s="61"/>
      <c r="N20" s="61"/>
      <c r="O20" s="67"/>
      <c r="P20" s="11" t="str">
        <f t="shared" si="7"/>
        <v/>
      </c>
      <c r="Q20" s="12" t="str">
        <f t="shared" si="8"/>
        <v/>
      </c>
      <c r="R20" s="12"/>
      <c r="S20" s="12" t="str">
        <f t="shared" si="9"/>
        <v/>
      </c>
      <c r="T20" s="12" t="str">
        <f t="shared" si="9"/>
        <v/>
      </c>
      <c r="U20" s="12" t="str">
        <f t="shared" si="9"/>
        <v/>
      </c>
      <c r="V20" s="12" t="str">
        <f t="shared" si="9"/>
        <v/>
      </c>
      <c r="W20" s="12" t="str">
        <f t="shared" si="9"/>
        <v/>
      </c>
      <c r="X20" s="12" t="str">
        <f t="shared" si="9"/>
        <v/>
      </c>
      <c r="Y20" s="12"/>
      <c r="Z20" s="9" t="str">
        <f t="shared" si="10"/>
        <v/>
      </c>
      <c r="AA20" s="9" t="str">
        <f t="shared" si="10"/>
        <v/>
      </c>
      <c r="AB20" s="9" t="str">
        <f t="shared" si="10"/>
        <v/>
      </c>
      <c r="AC20" s="9" t="str">
        <f t="shared" si="10"/>
        <v/>
      </c>
      <c r="AD20" s="9" t="str">
        <f t="shared" si="10"/>
        <v/>
      </c>
      <c r="AE20" s="9" t="str">
        <f t="shared" si="10"/>
        <v/>
      </c>
      <c r="AF20" s="9"/>
      <c r="AG20" s="12" t="str">
        <f t="shared" si="11"/>
        <v/>
      </c>
      <c r="AH20" s="12" t="str">
        <f t="shared" si="11"/>
        <v/>
      </c>
      <c r="AI20" s="12" t="str">
        <f t="shared" si="11"/>
        <v/>
      </c>
      <c r="AJ20" s="12" t="str">
        <f t="shared" si="11"/>
        <v/>
      </c>
      <c r="AK20" s="12" t="str">
        <f t="shared" si="11"/>
        <v/>
      </c>
      <c r="AL20" s="12" t="str">
        <f t="shared" si="11"/>
        <v/>
      </c>
      <c r="AM20" s="12"/>
      <c r="AN20" s="15" t="str">
        <f t="shared" si="12"/>
        <v/>
      </c>
      <c r="AO20" s="15" t="str">
        <f t="shared" si="12"/>
        <v/>
      </c>
      <c r="AP20" s="15" t="str">
        <f t="shared" si="12"/>
        <v/>
      </c>
      <c r="AQ20" s="15" t="str">
        <f t="shared" si="12"/>
        <v/>
      </c>
      <c r="AR20" s="15" t="str">
        <f t="shared" si="12"/>
        <v/>
      </c>
      <c r="AS20" s="15" t="str">
        <f t="shared" si="12"/>
        <v/>
      </c>
      <c r="AT20" s="15"/>
      <c r="AU20" s="11" t="str">
        <f t="shared" si="13"/>
        <v/>
      </c>
      <c r="AV20" s="11" t="str">
        <f t="shared" si="13"/>
        <v/>
      </c>
      <c r="AW20" s="11" t="str">
        <f t="shared" si="13"/>
        <v/>
      </c>
      <c r="AX20" s="11" t="str">
        <f t="shared" si="13"/>
        <v/>
      </c>
      <c r="AY20" s="11" t="str">
        <f t="shared" si="13"/>
        <v/>
      </c>
      <c r="AZ20" s="11" t="str">
        <f t="shared" si="13"/>
        <v/>
      </c>
      <c r="BA20" s="31"/>
      <c r="BB20" s="11" t="str">
        <f t="shared" si="14"/>
        <v/>
      </c>
      <c r="BC20" s="11" t="str">
        <f t="shared" si="15"/>
        <v/>
      </c>
      <c r="BD20" s="11" t="str">
        <f t="shared" si="15"/>
        <v/>
      </c>
      <c r="BE20" s="11" t="str">
        <f t="shared" si="16"/>
        <v/>
      </c>
      <c r="BF20" s="11" t="str">
        <f t="shared" si="16"/>
        <v/>
      </c>
      <c r="BG20" s="11" t="str">
        <f t="shared" si="16"/>
        <v/>
      </c>
    </row>
    <row r="21" spans="1:59">
      <c r="A21" s="20">
        <v>15</v>
      </c>
      <c r="B21" s="11" t="str">
        <f t="shared" si="1"/>
        <v/>
      </c>
      <c r="C21" s="29"/>
      <c r="D21" s="65" t="str">
        <f t="shared" si="2"/>
        <v/>
      </c>
      <c r="E21" s="10" t="str">
        <f t="shared" si="3"/>
        <v/>
      </c>
      <c r="F21" s="10" t="str">
        <f t="shared" si="4"/>
        <v/>
      </c>
      <c r="G21" s="31" t="str">
        <f t="shared" si="5"/>
        <v/>
      </c>
      <c r="H21" s="11" t="str">
        <f t="shared" si="6"/>
        <v/>
      </c>
      <c r="I21" s="61"/>
      <c r="J21" s="61"/>
      <c r="K21" s="61"/>
      <c r="L21" s="61"/>
      <c r="M21" s="61"/>
      <c r="N21" s="61"/>
      <c r="O21" s="67"/>
      <c r="P21" s="11" t="str">
        <f t="shared" si="7"/>
        <v/>
      </c>
      <c r="Q21" s="12" t="str">
        <f t="shared" si="8"/>
        <v/>
      </c>
      <c r="R21" s="12"/>
      <c r="S21" s="12" t="str">
        <f t="shared" si="9"/>
        <v/>
      </c>
      <c r="T21" s="12" t="str">
        <f t="shared" si="9"/>
        <v/>
      </c>
      <c r="U21" s="12" t="str">
        <f t="shared" si="9"/>
        <v/>
      </c>
      <c r="V21" s="12" t="str">
        <f t="shared" si="9"/>
        <v/>
      </c>
      <c r="W21" s="12" t="str">
        <f t="shared" si="9"/>
        <v/>
      </c>
      <c r="X21" s="12" t="str">
        <f t="shared" si="9"/>
        <v/>
      </c>
      <c r="Y21" s="12"/>
      <c r="Z21" s="9" t="str">
        <f t="shared" si="10"/>
        <v/>
      </c>
      <c r="AA21" s="9" t="str">
        <f t="shared" si="10"/>
        <v/>
      </c>
      <c r="AB21" s="9" t="str">
        <f t="shared" si="10"/>
        <v/>
      </c>
      <c r="AC21" s="9" t="str">
        <f t="shared" si="10"/>
        <v/>
      </c>
      <c r="AD21" s="9" t="str">
        <f t="shared" si="10"/>
        <v/>
      </c>
      <c r="AE21" s="9" t="str">
        <f t="shared" si="10"/>
        <v/>
      </c>
      <c r="AF21" s="9"/>
      <c r="AG21" s="12" t="str">
        <f t="shared" si="11"/>
        <v/>
      </c>
      <c r="AH21" s="12" t="str">
        <f t="shared" si="11"/>
        <v/>
      </c>
      <c r="AI21" s="12" t="str">
        <f t="shared" si="11"/>
        <v/>
      </c>
      <c r="AJ21" s="12" t="str">
        <f t="shared" si="11"/>
        <v/>
      </c>
      <c r="AK21" s="12" t="str">
        <f t="shared" si="11"/>
        <v/>
      </c>
      <c r="AL21" s="12" t="str">
        <f t="shared" si="11"/>
        <v/>
      </c>
      <c r="AM21" s="12"/>
      <c r="AN21" s="15" t="str">
        <f t="shared" si="12"/>
        <v/>
      </c>
      <c r="AO21" s="15" t="str">
        <f t="shared" si="12"/>
        <v/>
      </c>
      <c r="AP21" s="15" t="str">
        <f t="shared" si="12"/>
        <v/>
      </c>
      <c r="AQ21" s="15" t="str">
        <f t="shared" si="12"/>
        <v/>
      </c>
      <c r="AR21" s="15" t="str">
        <f t="shared" si="12"/>
        <v/>
      </c>
      <c r="AS21" s="15" t="str">
        <f t="shared" si="12"/>
        <v/>
      </c>
      <c r="AT21" s="15"/>
      <c r="AU21" s="11" t="str">
        <f t="shared" si="13"/>
        <v/>
      </c>
      <c r="AV21" s="11" t="str">
        <f t="shared" si="13"/>
        <v/>
      </c>
      <c r="AW21" s="11" t="str">
        <f t="shared" si="13"/>
        <v/>
      </c>
      <c r="AX21" s="11" t="str">
        <f t="shared" si="13"/>
        <v/>
      </c>
      <c r="AY21" s="11" t="str">
        <f t="shared" si="13"/>
        <v/>
      </c>
      <c r="AZ21" s="11" t="str">
        <f t="shared" si="13"/>
        <v/>
      </c>
      <c r="BA21" s="31"/>
      <c r="BB21" s="11" t="str">
        <f t="shared" si="14"/>
        <v/>
      </c>
      <c r="BC21" s="11" t="str">
        <f t="shared" si="15"/>
        <v/>
      </c>
      <c r="BD21" s="11" t="str">
        <f t="shared" si="15"/>
        <v/>
      </c>
      <c r="BE21" s="11" t="str">
        <f t="shared" si="16"/>
        <v/>
      </c>
      <c r="BF21" s="11" t="str">
        <f t="shared" si="16"/>
        <v/>
      </c>
      <c r="BG21" s="11" t="str">
        <f t="shared" si="16"/>
        <v/>
      </c>
    </row>
    <row r="22" spans="1:59">
      <c r="A22" s="20">
        <v>16</v>
      </c>
      <c r="B22" s="11" t="str">
        <f t="shared" si="1"/>
        <v/>
      </c>
      <c r="C22" s="29"/>
      <c r="D22" s="65" t="str">
        <f t="shared" si="2"/>
        <v/>
      </c>
      <c r="E22" s="10" t="str">
        <f t="shared" si="3"/>
        <v/>
      </c>
      <c r="F22" s="10" t="str">
        <f t="shared" si="4"/>
        <v/>
      </c>
      <c r="G22" s="31" t="str">
        <f t="shared" si="5"/>
        <v/>
      </c>
      <c r="H22" s="11" t="str">
        <f t="shared" si="6"/>
        <v/>
      </c>
      <c r="I22" s="61"/>
      <c r="J22" s="61"/>
      <c r="K22" s="61"/>
      <c r="L22" s="61"/>
      <c r="M22" s="61"/>
      <c r="N22" s="61"/>
      <c r="O22" s="67"/>
      <c r="P22" s="11" t="str">
        <f t="shared" si="7"/>
        <v/>
      </c>
      <c r="Q22" s="12" t="str">
        <f t="shared" si="8"/>
        <v/>
      </c>
      <c r="R22" s="12"/>
      <c r="S22" s="12" t="str">
        <f t="shared" si="9"/>
        <v/>
      </c>
      <c r="T22" s="12" t="str">
        <f t="shared" si="9"/>
        <v/>
      </c>
      <c r="U22" s="12" t="str">
        <f t="shared" si="9"/>
        <v/>
      </c>
      <c r="V22" s="12" t="str">
        <f t="shared" si="9"/>
        <v/>
      </c>
      <c r="W22" s="12" t="str">
        <f t="shared" si="9"/>
        <v/>
      </c>
      <c r="X22" s="12" t="str">
        <f t="shared" si="9"/>
        <v/>
      </c>
      <c r="Y22" s="12"/>
      <c r="Z22" s="9" t="str">
        <f t="shared" si="10"/>
        <v/>
      </c>
      <c r="AA22" s="9" t="str">
        <f t="shared" si="10"/>
        <v/>
      </c>
      <c r="AB22" s="9" t="str">
        <f t="shared" si="10"/>
        <v/>
      </c>
      <c r="AC22" s="9" t="str">
        <f t="shared" si="10"/>
        <v/>
      </c>
      <c r="AD22" s="9" t="str">
        <f t="shared" si="10"/>
        <v/>
      </c>
      <c r="AE22" s="9" t="str">
        <f t="shared" si="10"/>
        <v/>
      </c>
      <c r="AF22" s="9"/>
      <c r="AG22" s="12" t="str">
        <f t="shared" si="11"/>
        <v/>
      </c>
      <c r="AH22" s="12" t="str">
        <f t="shared" si="11"/>
        <v/>
      </c>
      <c r="AI22" s="12" t="str">
        <f t="shared" si="11"/>
        <v/>
      </c>
      <c r="AJ22" s="12" t="str">
        <f t="shared" si="11"/>
        <v/>
      </c>
      <c r="AK22" s="12" t="str">
        <f t="shared" si="11"/>
        <v/>
      </c>
      <c r="AL22" s="12" t="str">
        <f t="shared" si="11"/>
        <v/>
      </c>
      <c r="AM22" s="12"/>
      <c r="AN22" s="15" t="str">
        <f t="shared" si="12"/>
        <v/>
      </c>
      <c r="AO22" s="15" t="str">
        <f t="shared" si="12"/>
        <v/>
      </c>
      <c r="AP22" s="15" t="str">
        <f t="shared" si="12"/>
        <v/>
      </c>
      <c r="AQ22" s="15" t="str">
        <f t="shared" si="12"/>
        <v/>
      </c>
      <c r="AR22" s="15" t="str">
        <f t="shared" si="12"/>
        <v/>
      </c>
      <c r="AS22" s="15" t="str">
        <f t="shared" si="12"/>
        <v/>
      </c>
      <c r="AT22" s="15"/>
      <c r="AU22" s="11" t="str">
        <f t="shared" si="13"/>
        <v/>
      </c>
      <c r="AV22" s="11" t="str">
        <f t="shared" si="13"/>
        <v/>
      </c>
      <c r="AW22" s="11" t="str">
        <f t="shared" si="13"/>
        <v/>
      </c>
      <c r="AX22" s="11" t="str">
        <f t="shared" si="13"/>
        <v/>
      </c>
      <c r="AY22" s="11" t="str">
        <f t="shared" si="13"/>
        <v/>
      </c>
      <c r="AZ22" s="11" t="str">
        <f t="shared" si="13"/>
        <v/>
      </c>
      <c r="BA22" s="31"/>
      <c r="BB22" s="11" t="str">
        <f t="shared" si="14"/>
        <v/>
      </c>
      <c r="BC22" s="11" t="str">
        <f t="shared" si="15"/>
        <v/>
      </c>
      <c r="BD22" s="11" t="str">
        <f t="shared" si="15"/>
        <v/>
      </c>
      <c r="BE22" s="11" t="str">
        <f t="shared" si="16"/>
        <v/>
      </c>
      <c r="BF22" s="11" t="str">
        <f t="shared" si="16"/>
        <v/>
      </c>
      <c r="BG22" s="11" t="str">
        <f t="shared" si="16"/>
        <v/>
      </c>
    </row>
    <row r="23" spans="1:59">
      <c r="A23" s="20">
        <v>17</v>
      </c>
      <c r="B23" s="11" t="str">
        <f t="shared" si="1"/>
        <v/>
      </c>
      <c r="C23" s="29"/>
      <c r="D23" s="65" t="str">
        <f t="shared" si="2"/>
        <v/>
      </c>
      <c r="E23" s="10" t="str">
        <f t="shared" si="3"/>
        <v/>
      </c>
      <c r="F23" s="10" t="str">
        <f t="shared" si="4"/>
        <v/>
      </c>
      <c r="G23" s="31" t="str">
        <f t="shared" si="5"/>
        <v/>
      </c>
      <c r="H23" s="11" t="str">
        <f t="shared" si="6"/>
        <v/>
      </c>
      <c r="I23" s="61"/>
      <c r="J23" s="61"/>
      <c r="K23" s="61"/>
      <c r="L23" s="61"/>
      <c r="M23" s="61"/>
      <c r="N23" s="61"/>
      <c r="O23" s="67"/>
      <c r="P23" s="11" t="str">
        <f t="shared" si="7"/>
        <v/>
      </c>
      <c r="Q23" s="12" t="str">
        <f t="shared" si="8"/>
        <v/>
      </c>
      <c r="R23" s="12"/>
      <c r="S23" s="12" t="str">
        <f t="shared" si="9"/>
        <v/>
      </c>
      <c r="T23" s="12" t="str">
        <f t="shared" si="9"/>
        <v/>
      </c>
      <c r="U23" s="12" t="str">
        <f t="shared" si="9"/>
        <v/>
      </c>
      <c r="V23" s="12" t="str">
        <f t="shared" si="9"/>
        <v/>
      </c>
      <c r="W23" s="12" t="str">
        <f t="shared" si="9"/>
        <v/>
      </c>
      <c r="X23" s="12" t="str">
        <f t="shared" si="9"/>
        <v/>
      </c>
      <c r="Y23" s="12"/>
      <c r="Z23" s="9" t="str">
        <f t="shared" si="10"/>
        <v/>
      </c>
      <c r="AA23" s="9" t="str">
        <f t="shared" si="10"/>
        <v/>
      </c>
      <c r="AB23" s="9" t="str">
        <f t="shared" si="10"/>
        <v/>
      </c>
      <c r="AC23" s="9" t="str">
        <f t="shared" si="10"/>
        <v/>
      </c>
      <c r="AD23" s="9" t="str">
        <f t="shared" si="10"/>
        <v/>
      </c>
      <c r="AE23" s="9" t="str">
        <f t="shared" si="10"/>
        <v/>
      </c>
      <c r="AF23" s="9"/>
      <c r="AG23" s="12" t="str">
        <f t="shared" si="11"/>
        <v/>
      </c>
      <c r="AH23" s="12" t="str">
        <f t="shared" si="11"/>
        <v/>
      </c>
      <c r="AI23" s="12" t="str">
        <f t="shared" si="11"/>
        <v/>
      </c>
      <c r="AJ23" s="12" t="str">
        <f t="shared" si="11"/>
        <v/>
      </c>
      <c r="AK23" s="12" t="str">
        <f t="shared" si="11"/>
        <v/>
      </c>
      <c r="AL23" s="12" t="str">
        <f t="shared" si="11"/>
        <v/>
      </c>
      <c r="AM23" s="12"/>
      <c r="AN23" s="15" t="str">
        <f t="shared" si="12"/>
        <v/>
      </c>
      <c r="AO23" s="15" t="str">
        <f t="shared" si="12"/>
        <v/>
      </c>
      <c r="AP23" s="15" t="str">
        <f t="shared" si="12"/>
        <v/>
      </c>
      <c r="AQ23" s="15" t="str">
        <f t="shared" si="12"/>
        <v/>
      </c>
      <c r="AR23" s="15" t="str">
        <f t="shared" si="12"/>
        <v/>
      </c>
      <c r="AS23" s="15" t="str">
        <f t="shared" si="12"/>
        <v/>
      </c>
      <c r="AT23" s="15"/>
      <c r="AU23" s="11" t="str">
        <f t="shared" si="13"/>
        <v/>
      </c>
      <c r="AV23" s="11" t="str">
        <f t="shared" si="13"/>
        <v/>
      </c>
      <c r="AW23" s="11" t="str">
        <f t="shared" si="13"/>
        <v/>
      </c>
      <c r="AX23" s="11" t="str">
        <f t="shared" si="13"/>
        <v/>
      </c>
      <c r="AY23" s="11" t="str">
        <f t="shared" si="13"/>
        <v/>
      </c>
      <c r="AZ23" s="11" t="str">
        <f t="shared" si="13"/>
        <v/>
      </c>
      <c r="BA23" s="31"/>
      <c r="BB23" s="11" t="str">
        <f t="shared" si="14"/>
        <v/>
      </c>
      <c r="BC23" s="11" t="str">
        <f t="shared" si="15"/>
        <v/>
      </c>
      <c r="BD23" s="11" t="str">
        <f t="shared" si="15"/>
        <v/>
      </c>
      <c r="BE23" s="11" t="str">
        <f t="shared" si="16"/>
        <v/>
      </c>
      <c r="BF23" s="11" t="str">
        <f t="shared" si="16"/>
        <v/>
      </c>
      <c r="BG23" s="11" t="str">
        <f t="shared" si="16"/>
        <v/>
      </c>
    </row>
    <row r="24" spans="1:59">
      <c r="A24" s="20">
        <v>18</v>
      </c>
      <c r="B24" s="11" t="str">
        <f t="shared" si="1"/>
        <v/>
      </c>
      <c r="C24" s="29"/>
      <c r="D24" s="65" t="str">
        <f t="shared" si="2"/>
        <v/>
      </c>
      <c r="E24" s="10" t="str">
        <f t="shared" si="3"/>
        <v/>
      </c>
      <c r="F24" s="10" t="str">
        <f t="shared" si="4"/>
        <v/>
      </c>
      <c r="G24" s="31" t="str">
        <f t="shared" si="5"/>
        <v/>
      </c>
      <c r="H24" s="11" t="str">
        <f t="shared" si="6"/>
        <v/>
      </c>
      <c r="I24" s="61"/>
      <c r="J24" s="61"/>
      <c r="K24" s="61"/>
      <c r="L24" s="61"/>
      <c r="M24" s="61"/>
      <c r="N24" s="61"/>
      <c r="O24" s="67"/>
      <c r="P24" s="11" t="str">
        <f t="shared" si="7"/>
        <v/>
      </c>
      <c r="Q24" s="12" t="str">
        <f t="shared" si="8"/>
        <v/>
      </c>
      <c r="R24" s="12"/>
      <c r="S24" s="12" t="str">
        <f t="shared" si="9"/>
        <v/>
      </c>
      <c r="T24" s="12" t="str">
        <f t="shared" si="9"/>
        <v/>
      </c>
      <c r="U24" s="12" t="str">
        <f t="shared" si="9"/>
        <v/>
      </c>
      <c r="V24" s="12" t="str">
        <f t="shared" si="9"/>
        <v/>
      </c>
      <c r="W24" s="12" t="str">
        <f t="shared" si="9"/>
        <v/>
      </c>
      <c r="X24" s="12" t="str">
        <f t="shared" si="9"/>
        <v/>
      </c>
      <c r="Y24" s="12"/>
      <c r="Z24" s="9" t="str">
        <f t="shared" si="10"/>
        <v/>
      </c>
      <c r="AA24" s="9" t="str">
        <f t="shared" si="10"/>
        <v/>
      </c>
      <c r="AB24" s="9" t="str">
        <f t="shared" si="10"/>
        <v/>
      </c>
      <c r="AC24" s="9" t="str">
        <f t="shared" si="10"/>
        <v/>
      </c>
      <c r="AD24" s="9" t="str">
        <f t="shared" si="10"/>
        <v/>
      </c>
      <c r="AE24" s="9" t="str">
        <f t="shared" si="10"/>
        <v/>
      </c>
      <c r="AF24" s="9"/>
      <c r="AG24" s="12" t="str">
        <f t="shared" si="11"/>
        <v/>
      </c>
      <c r="AH24" s="12" t="str">
        <f t="shared" si="11"/>
        <v/>
      </c>
      <c r="AI24" s="12" t="str">
        <f t="shared" si="11"/>
        <v/>
      </c>
      <c r="AJ24" s="12" t="str">
        <f t="shared" si="11"/>
        <v/>
      </c>
      <c r="AK24" s="12" t="str">
        <f t="shared" si="11"/>
        <v/>
      </c>
      <c r="AL24" s="12" t="str">
        <f t="shared" si="11"/>
        <v/>
      </c>
      <c r="AM24" s="12"/>
      <c r="AN24" s="15" t="str">
        <f t="shared" si="12"/>
        <v/>
      </c>
      <c r="AO24" s="15" t="str">
        <f t="shared" si="12"/>
        <v/>
      </c>
      <c r="AP24" s="15" t="str">
        <f t="shared" si="12"/>
        <v/>
      </c>
      <c r="AQ24" s="15" t="str">
        <f t="shared" si="12"/>
        <v/>
      </c>
      <c r="AR24" s="15" t="str">
        <f t="shared" si="12"/>
        <v/>
      </c>
      <c r="AS24" s="15" t="str">
        <f t="shared" si="12"/>
        <v/>
      </c>
      <c r="AT24" s="15"/>
      <c r="AU24" s="11" t="str">
        <f t="shared" si="13"/>
        <v/>
      </c>
      <c r="AV24" s="11" t="str">
        <f t="shared" si="13"/>
        <v/>
      </c>
      <c r="AW24" s="11" t="str">
        <f t="shared" si="13"/>
        <v/>
      </c>
      <c r="AX24" s="11" t="str">
        <f t="shared" si="13"/>
        <v/>
      </c>
      <c r="AY24" s="11" t="str">
        <f t="shared" si="13"/>
        <v/>
      </c>
      <c r="AZ24" s="11" t="str">
        <f t="shared" si="13"/>
        <v/>
      </c>
      <c r="BA24" s="31"/>
      <c r="BB24" s="11" t="str">
        <f t="shared" si="14"/>
        <v/>
      </c>
      <c r="BC24" s="11" t="str">
        <f t="shared" si="15"/>
        <v/>
      </c>
      <c r="BD24" s="11" t="str">
        <f t="shared" si="15"/>
        <v/>
      </c>
      <c r="BE24" s="11" t="str">
        <f t="shared" si="16"/>
        <v/>
      </c>
      <c r="BF24" s="11" t="str">
        <f t="shared" si="16"/>
        <v/>
      </c>
      <c r="BG24" s="11" t="str">
        <f t="shared" si="16"/>
        <v/>
      </c>
    </row>
    <row r="25" spans="1:59">
      <c r="A25" s="20">
        <v>19</v>
      </c>
      <c r="B25" s="11" t="str">
        <f t="shared" si="1"/>
        <v/>
      </c>
      <c r="C25" s="29"/>
      <c r="D25" s="65" t="str">
        <f t="shared" si="2"/>
        <v/>
      </c>
      <c r="E25" s="10" t="str">
        <f t="shared" si="3"/>
        <v/>
      </c>
      <c r="F25" s="10" t="str">
        <f t="shared" si="4"/>
        <v/>
      </c>
      <c r="G25" s="31" t="str">
        <f t="shared" si="5"/>
        <v/>
      </c>
      <c r="H25" s="11" t="str">
        <f t="shared" si="6"/>
        <v/>
      </c>
      <c r="I25" s="61"/>
      <c r="J25" s="61"/>
      <c r="K25" s="61"/>
      <c r="L25" s="61"/>
      <c r="M25" s="61"/>
      <c r="N25" s="61"/>
      <c r="O25" s="67"/>
      <c r="P25" s="11" t="str">
        <f t="shared" si="7"/>
        <v/>
      </c>
      <c r="Q25" s="12" t="str">
        <f t="shared" si="8"/>
        <v/>
      </c>
      <c r="R25" s="12"/>
      <c r="S25" s="12" t="str">
        <f t="shared" si="9"/>
        <v/>
      </c>
      <c r="T25" s="12" t="str">
        <f t="shared" si="9"/>
        <v/>
      </c>
      <c r="U25" s="12" t="str">
        <f t="shared" si="9"/>
        <v/>
      </c>
      <c r="V25" s="12" t="str">
        <f t="shared" si="9"/>
        <v/>
      </c>
      <c r="W25" s="12" t="str">
        <f t="shared" si="9"/>
        <v/>
      </c>
      <c r="X25" s="12" t="str">
        <f t="shared" si="9"/>
        <v/>
      </c>
      <c r="Y25" s="12"/>
      <c r="Z25" s="9" t="str">
        <f t="shared" si="10"/>
        <v/>
      </c>
      <c r="AA25" s="9" t="str">
        <f t="shared" si="10"/>
        <v/>
      </c>
      <c r="AB25" s="9" t="str">
        <f t="shared" si="10"/>
        <v/>
      </c>
      <c r="AC25" s="9" t="str">
        <f t="shared" si="10"/>
        <v/>
      </c>
      <c r="AD25" s="9" t="str">
        <f t="shared" si="10"/>
        <v/>
      </c>
      <c r="AE25" s="9" t="str">
        <f t="shared" si="10"/>
        <v/>
      </c>
      <c r="AF25" s="9"/>
      <c r="AG25" s="12" t="str">
        <f t="shared" si="11"/>
        <v/>
      </c>
      <c r="AH25" s="12" t="str">
        <f t="shared" si="11"/>
        <v/>
      </c>
      <c r="AI25" s="12" t="str">
        <f t="shared" si="11"/>
        <v/>
      </c>
      <c r="AJ25" s="12" t="str">
        <f t="shared" si="11"/>
        <v/>
      </c>
      <c r="AK25" s="12" t="str">
        <f t="shared" si="11"/>
        <v/>
      </c>
      <c r="AL25" s="12" t="str">
        <f t="shared" si="11"/>
        <v/>
      </c>
      <c r="AM25" s="12"/>
      <c r="AN25" s="15" t="str">
        <f t="shared" si="12"/>
        <v/>
      </c>
      <c r="AO25" s="15" t="str">
        <f t="shared" si="12"/>
        <v/>
      </c>
      <c r="AP25" s="15" t="str">
        <f t="shared" si="12"/>
        <v/>
      </c>
      <c r="AQ25" s="15" t="str">
        <f t="shared" si="12"/>
        <v/>
      </c>
      <c r="AR25" s="15" t="str">
        <f t="shared" si="12"/>
        <v/>
      </c>
      <c r="AS25" s="15" t="str">
        <f t="shared" si="12"/>
        <v/>
      </c>
      <c r="AT25" s="15"/>
      <c r="AU25" s="11" t="str">
        <f t="shared" si="13"/>
        <v/>
      </c>
      <c r="AV25" s="11" t="str">
        <f t="shared" si="13"/>
        <v/>
      </c>
      <c r="AW25" s="11" t="str">
        <f t="shared" si="13"/>
        <v/>
      </c>
      <c r="AX25" s="11" t="str">
        <f t="shared" si="13"/>
        <v/>
      </c>
      <c r="AY25" s="11" t="str">
        <f t="shared" si="13"/>
        <v/>
      </c>
      <c r="AZ25" s="11" t="str">
        <f t="shared" si="13"/>
        <v/>
      </c>
      <c r="BA25" s="31"/>
      <c r="BB25" s="11" t="str">
        <f t="shared" si="14"/>
        <v/>
      </c>
      <c r="BC25" s="11" t="str">
        <f t="shared" si="15"/>
        <v/>
      </c>
      <c r="BD25" s="11" t="str">
        <f t="shared" si="15"/>
        <v/>
      </c>
      <c r="BE25" s="11" t="str">
        <f t="shared" si="16"/>
        <v/>
      </c>
      <c r="BF25" s="11" t="str">
        <f t="shared" si="16"/>
        <v/>
      </c>
      <c r="BG25" s="11" t="str">
        <f t="shared" si="16"/>
        <v/>
      </c>
    </row>
    <row r="26" spans="1:59">
      <c r="A26" s="20">
        <v>20</v>
      </c>
      <c r="B26" s="11" t="str">
        <f t="shared" si="1"/>
        <v/>
      </c>
      <c r="C26" s="29"/>
      <c r="D26" s="65" t="str">
        <f t="shared" si="2"/>
        <v/>
      </c>
      <c r="E26" s="10" t="str">
        <f t="shared" si="3"/>
        <v/>
      </c>
      <c r="F26" s="10" t="str">
        <f t="shared" si="4"/>
        <v/>
      </c>
      <c r="G26" s="31" t="str">
        <f t="shared" si="5"/>
        <v/>
      </c>
      <c r="H26" s="11" t="str">
        <f t="shared" si="6"/>
        <v/>
      </c>
      <c r="I26" s="61"/>
      <c r="J26" s="61"/>
      <c r="K26" s="61"/>
      <c r="L26" s="61"/>
      <c r="M26" s="61"/>
      <c r="N26" s="61"/>
      <c r="O26" s="67"/>
      <c r="P26" s="11" t="str">
        <f t="shared" si="7"/>
        <v/>
      </c>
      <c r="Q26" s="12" t="str">
        <f t="shared" si="8"/>
        <v/>
      </c>
      <c r="R26" s="12"/>
      <c r="S26" s="12" t="str">
        <f t="shared" si="9"/>
        <v/>
      </c>
      <c r="T26" s="12" t="str">
        <f t="shared" si="9"/>
        <v/>
      </c>
      <c r="U26" s="12" t="str">
        <f t="shared" si="9"/>
        <v/>
      </c>
      <c r="V26" s="12" t="str">
        <f t="shared" si="9"/>
        <v/>
      </c>
      <c r="W26" s="12" t="str">
        <f t="shared" si="9"/>
        <v/>
      </c>
      <c r="X26" s="12" t="str">
        <f t="shared" si="9"/>
        <v/>
      </c>
      <c r="Y26" s="12"/>
      <c r="Z26" s="9" t="str">
        <f t="shared" si="10"/>
        <v/>
      </c>
      <c r="AA26" s="9" t="str">
        <f t="shared" si="10"/>
        <v/>
      </c>
      <c r="AB26" s="9" t="str">
        <f t="shared" si="10"/>
        <v/>
      </c>
      <c r="AC26" s="9" t="str">
        <f t="shared" si="10"/>
        <v/>
      </c>
      <c r="AD26" s="9" t="str">
        <f t="shared" si="10"/>
        <v/>
      </c>
      <c r="AE26" s="9" t="str">
        <f t="shared" si="10"/>
        <v/>
      </c>
      <c r="AF26" s="9"/>
      <c r="AG26" s="12" t="str">
        <f t="shared" si="11"/>
        <v/>
      </c>
      <c r="AH26" s="12" t="str">
        <f t="shared" si="11"/>
        <v/>
      </c>
      <c r="AI26" s="12" t="str">
        <f t="shared" si="11"/>
        <v/>
      </c>
      <c r="AJ26" s="12" t="str">
        <f t="shared" si="11"/>
        <v/>
      </c>
      <c r="AK26" s="12" t="str">
        <f t="shared" si="11"/>
        <v/>
      </c>
      <c r="AL26" s="12" t="str">
        <f t="shared" si="11"/>
        <v/>
      </c>
      <c r="AM26" s="12"/>
      <c r="AN26" s="15" t="str">
        <f t="shared" si="12"/>
        <v/>
      </c>
      <c r="AO26" s="15" t="str">
        <f t="shared" si="12"/>
        <v/>
      </c>
      <c r="AP26" s="15" t="str">
        <f t="shared" si="12"/>
        <v/>
      </c>
      <c r="AQ26" s="15" t="str">
        <f t="shared" si="12"/>
        <v/>
      </c>
      <c r="AR26" s="15" t="str">
        <f t="shared" si="12"/>
        <v/>
      </c>
      <c r="AS26" s="15" t="str">
        <f t="shared" si="12"/>
        <v/>
      </c>
      <c r="AT26" s="15"/>
      <c r="AU26" s="11" t="str">
        <f t="shared" si="13"/>
        <v/>
      </c>
      <c r="AV26" s="11" t="str">
        <f t="shared" si="13"/>
        <v/>
      </c>
      <c r="AW26" s="11" t="str">
        <f t="shared" si="13"/>
        <v/>
      </c>
      <c r="AX26" s="11" t="str">
        <f t="shared" si="13"/>
        <v/>
      </c>
      <c r="AY26" s="11" t="str">
        <f t="shared" si="13"/>
        <v/>
      </c>
      <c r="AZ26" s="11" t="str">
        <f t="shared" si="13"/>
        <v/>
      </c>
      <c r="BA26" s="31"/>
      <c r="BB26" s="11" t="str">
        <f t="shared" si="14"/>
        <v/>
      </c>
      <c r="BC26" s="11" t="str">
        <f t="shared" si="15"/>
        <v/>
      </c>
      <c r="BD26" s="11" t="str">
        <f t="shared" si="15"/>
        <v/>
      </c>
      <c r="BE26" s="11" t="str">
        <f t="shared" si="16"/>
        <v/>
      </c>
      <c r="BF26" s="11" t="str">
        <f t="shared" si="16"/>
        <v/>
      </c>
      <c r="BG26" s="11" t="str">
        <f t="shared" si="16"/>
        <v/>
      </c>
    </row>
    <row r="27" spans="1:59">
      <c r="B27" s="11" t="str">
        <f t="shared" si="1"/>
        <v/>
      </c>
      <c r="C27" s="29"/>
      <c r="D27" s="65" t="str">
        <f t="shared" si="2"/>
        <v/>
      </c>
      <c r="E27" s="10" t="str">
        <f t="shared" si="3"/>
        <v/>
      </c>
      <c r="F27" s="10" t="str">
        <f t="shared" si="4"/>
        <v/>
      </c>
      <c r="G27" s="31" t="str">
        <f t="shared" si="5"/>
        <v/>
      </c>
      <c r="H27" s="11" t="str">
        <f t="shared" si="6"/>
        <v/>
      </c>
      <c r="I27" s="61"/>
      <c r="J27" s="61"/>
      <c r="K27" s="61"/>
      <c r="L27" s="61"/>
      <c r="M27" s="61"/>
      <c r="N27" s="61"/>
      <c r="O27" s="67"/>
      <c r="P27" s="11" t="str">
        <f t="shared" si="7"/>
        <v/>
      </c>
      <c r="Q27" s="12" t="str">
        <f t="shared" si="8"/>
        <v/>
      </c>
      <c r="R27" s="12"/>
      <c r="S27" s="12" t="str">
        <f t="shared" si="9"/>
        <v/>
      </c>
      <c r="T27" s="12" t="str">
        <f t="shared" si="9"/>
        <v/>
      </c>
      <c r="U27" s="12" t="str">
        <f t="shared" si="9"/>
        <v/>
      </c>
      <c r="V27" s="12" t="str">
        <f t="shared" si="9"/>
        <v/>
      </c>
      <c r="W27" s="12" t="str">
        <f t="shared" si="9"/>
        <v/>
      </c>
      <c r="X27" s="12" t="str">
        <f t="shared" si="9"/>
        <v/>
      </c>
      <c r="Y27" s="12"/>
      <c r="Z27" s="9" t="str">
        <f t="shared" si="10"/>
        <v/>
      </c>
      <c r="AA27" s="9" t="str">
        <f t="shared" si="10"/>
        <v/>
      </c>
      <c r="AB27" s="9" t="str">
        <f t="shared" si="10"/>
        <v/>
      </c>
      <c r="AC27" s="9" t="str">
        <f t="shared" si="10"/>
        <v/>
      </c>
      <c r="AD27" s="9" t="str">
        <f t="shared" si="10"/>
        <v/>
      </c>
      <c r="AE27" s="9" t="str">
        <f t="shared" si="10"/>
        <v/>
      </c>
      <c r="AF27" s="9"/>
      <c r="AG27" s="12" t="str">
        <f t="shared" si="11"/>
        <v/>
      </c>
      <c r="AH27" s="12" t="str">
        <f t="shared" si="11"/>
        <v/>
      </c>
      <c r="AI27" s="12" t="str">
        <f t="shared" si="11"/>
        <v/>
      </c>
      <c r="AJ27" s="12" t="str">
        <f t="shared" si="11"/>
        <v/>
      </c>
      <c r="AK27" s="12" t="str">
        <f t="shared" si="11"/>
        <v/>
      </c>
      <c r="AL27" s="12" t="str">
        <f t="shared" si="11"/>
        <v/>
      </c>
      <c r="AM27" s="12"/>
      <c r="AN27" s="15" t="str">
        <f t="shared" si="12"/>
        <v/>
      </c>
      <c r="AO27" s="15" t="str">
        <f t="shared" si="12"/>
        <v/>
      </c>
      <c r="AP27" s="15" t="str">
        <f t="shared" si="12"/>
        <v/>
      </c>
      <c r="AQ27" s="15" t="str">
        <f t="shared" si="12"/>
        <v/>
      </c>
      <c r="AR27" s="15" t="str">
        <f t="shared" si="12"/>
        <v/>
      </c>
      <c r="AS27" s="15" t="str">
        <f t="shared" si="12"/>
        <v/>
      </c>
      <c r="AT27" s="15"/>
      <c r="AU27" s="11" t="str">
        <f t="shared" si="13"/>
        <v/>
      </c>
      <c r="AV27" s="11" t="str">
        <f t="shared" si="13"/>
        <v/>
      </c>
      <c r="AW27" s="11" t="str">
        <f t="shared" si="13"/>
        <v/>
      </c>
      <c r="AX27" s="11" t="str">
        <f t="shared" si="13"/>
        <v/>
      </c>
      <c r="AY27" s="11" t="str">
        <f t="shared" si="13"/>
        <v/>
      </c>
      <c r="AZ27" s="11" t="str">
        <f t="shared" si="13"/>
        <v/>
      </c>
      <c r="BA27" s="31"/>
      <c r="BB27" s="11" t="str">
        <f t="shared" si="14"/>
        <v/>
      </c>
      <c r="BC27" s="11" t="str">
        <f t="shared" si="15"/>
        <v/>
      </c>
      <c r="BD27" s="11" t="str">
        <f t="shared" si="15"/>
        <v/>
      </c>
      <c r="BE27" s="11" t="str">
        <f t="shared" si="16"/>
        <v/>
      </c>
      <c r="BF27" s="11" t="str">
        <f t="shared" si="16"/>
        <v/>
      </c>
      <c r="BG27" s="11" t="str">
        <f t="shared" si="16"/>
        <v/>
      </c>
    </row>
    <row r="28" spans="1:59">
      <c r="B28" s="11" t="str">
        <f t="shared" si="1"/>
        <v/>
      </c>
      <c r="C28" s="29"/>
      <c r="D28" s="65" t="str">
        <f t="shared" si="2"/>
        <v/>
      </c>
      <c r="E28" s="10" t="str">
        <f t="shared" si="3"/>
        <v/>
      </c>
      <c r="F28" s="10" t="str">
        <f t="shared" si="4"/>
        <v/>
      </c>
      <c r="G28" s="31" t="str">
        <f t="shared" si="5"/>
        <v/>
      </c>
      <c r="H28" s="11" t="str">
        <f t="shared" si="6"/>
        <v/>
      </c>
      <c r="I28" s="61"/>
      <c r="J28" s="61"/>
      <c r="K28" s="61"/>
      <c r="L28" s="61"/>
      <c r="M28" s="61"/>
      <c r="N28" s="61"/>
      <c r="O28" s="67"/>
      <c r="P28" s="11" t="str">
        <f t="shared" si="7"/>
        <v/>
      </c>
      <c r="Q28" s="12" t="str">
        <f t="shared" si="8"/>
        <v/>
      </c>
      <c r="R28" s="12"/>
      <c r="S28" s="12" t="str">
        <f t="shared" si="9"/>
        <v/>
      </c>
      <c r="T28" s="12" t="str">
        <f t="shared" si="9"/>
        <v/>
      </c>
      <c r="U28" s="12" t="str">
        <f t="shared" si="9"/>
        <v/>
      </c>
      <c r="V28" s="12" t="str">
        <f t="shared" si="9"/>
        <v/>
      </c>
      <c r="W28" s="12" t="str">
        <f t="shared" si="9"/>
        <v/>
      </c>
      <c r="X28" s="12" t="str">
        <f t="shared" si="9"/>
        <v/>
      </c>
      <c r="Y28" s="12"/>
      <c r="Z28" s="9" t="str">
        <f t="shared" si="10"/>
        <v/>
      </c>
      <c r="AA28" s="9" t="str">
        <f t="shared" si="10"/>
        <v/>
      </c>
      <c r="AB28" s="9" t="str">
        <f t="shared" si="10"/>
        <v/>
      </c>
      <c r="AC28" s="9" t="str">
        <f t="shared" si="10"/>
        <v/>
      </c>
      <c r="AD28" s="9" t="str">
        <f t="shared" si="10"/>
        <v/>
      </c>
      <c r="AE28" s="9" t="str">
        <f t="shared" si="10"/>
        <v/>
      </c>
      <c r="AF28" s="9"/>
      <c r="AG28" s="12" t="str">
        <f t="shared" si="11"/>
        <v/>
      </c>
      <c r="AH28" s="12" t="str">
        <f t="shared" si="11"/>
        <v/>
      </c>
      <c r="AI28" s="12" t="str">
        <f t="shared" si="11"/>
        <v/>
      </c>
      <c r="AJ28" s="12" t="str">
        <f t="shared" si="11"/>
        <v/>
      </c>
      <c r="AK28" s="12" t="str">
        <f t="shared" si="11"/>
        <v/>
      </c>
      <c r="AL28" s="12" t="str">
        <f t="shared" si="11"/>
        <v/>
      </c>
      <c r="AM28" s="12"/>
      <c r="AN28" s="15" t="str">
        <f t="shared" si="12"/>
        <v/>
      </c>
      <c r="AO28" s="15" t="str">
        <f t="shared" si="12"/>
        <v/>
      </c>
      <c r="AP28" s="15" t="str">
        <f t="shared" si="12"/>
        <v/>
      </c>
      <c r="AQ28" s="15" t="str">
        <f t="shared" si="12"/>
        <v/>
      </c>
      <c r="AR28" s="15" t="str">
        <f t="shared" si="12"/>
        <v/>
      </c>
      <c r="AS28" s="15" t="str">
        <f t="shared" si="12"/>
        <v/>
      </c>
      <c r="AT28" s="15"/>
      <c r="AU28" s="11" t="str">
        <f t="shared" si="13"/>
        <v/>
      </c>
      <c r="AV28" s="11" t="str">
        <f t="shared" si="13"/>
        <v/>
      </c>
      <c r="AW28" s="11" t="str">
        <f t="shared" si="13"/>
        <v/>
      </c>
      <c r="AX28" s="11" t="str">
        <f t="shared" si="13"/>
        <v/>
      </c>
      <c r="AY28" s="11" t="str">
        <f t="shared" si="13"/>
        <v/>
      </c>
      <c r="AZ28" s="11" t="str">
        <f t="shared" si="13"/>
        <v/>
      </c>
      <c r="BA28" s="31"/>
      <c r="BB28" s="11" t="str">
        <f t="shared" si="14"/>
        <v/>
      </c>
      <c r="BC28" s="11" t="str">
        <f t="shared" si="15"/>
        <v/>
      </c>
      <c r="BD28" s="11" t="str">
        <f t="shared" si="15"/>
        <v/>
      </c>
      <c r="BE28" s="11" t="str">
        <f t="shared" si="16"/>
        <v/>
      </c>
      <c r="BF28" s="11" t="str">
        <f t="shared" si="16"/>
        <v/>
      </c>
      <c r="BG28" s="11" t="str">
        <f t="shared" si="16"/>
        <v/>
      </c>
    </row>
    <row r="29" spans="1:59">
      <c r="B29" s="11" t="str">
        <f t="shared" si="1"/>
        <v/>
      </c>
      <c r="C29" s="29"/>
      <c r="D29" s="65" t="str">
        <f t="shared" si="2"/>
        <v/>
      </c>
      <c r="E29" s="10" t="str">
        <f t="shared" si="3"/>
        <v/>
      </c>
      <c r="F29" s="10" t="str">
        <f t="shared" si="4"/>
        <v/>
      </c>
      <c r="G29" s="31" t="str">
        <f t="shared" si="5"/>
        <v/>
      </c>
      <c r="H29" s="11" t="str">
        <f t="shared" si="6"/>
        <v/>
      </c>
      <c r="I29" s="61"/>
      <c r="J29" s="61"/>
      <c r="K29" s="61"/>
      <c r="L29" s="61"/>
      <c r="M29" s="61"/>
      <c r="N29" s="61"/>
      <c r="O29" s="67"/>
      <c r="P29" s="11" t="str">
        <f t="shared" si="7"/>
        <v/>
      </c>
      <c r="Q29" s="12" t="str">
        <f t="shared" si="8"/>
        <v/>
      </c>
      <c r="R29" s="12"/>
      <c r="S29" s="12" t="str">
        <f t="shared" si="9"/>
        <v/>
      </c>
      <c r="T29" s="12" t="str">
        <f t="shared" si="9"/>
        <v/>
      </c>
      <c r="U29" s="12" t="str">
        <f t="shared" si="9"/>
        <v/>
      </c>
      <c r="V29" s="12" t="str">
        <f t="shared" si="9"/>
        <v/>
      </c>
      <c r="W29" s="12" t="str">
        <f t="shared" si="9"/>
        <v/>
      </c>
      <c r="X29" s="12" t="str">
        <f t="shared" si="9"/>
        <v/>
      </c>
      <c r="Y29" s="12"/>
      <c r="Z29" s="9" t="str">
        <f t="shared" si="10"/>
        <v/>
      </c>
      <c r="AA29" s="9" t="str">
        <f t="shared" si="10"/>
        <v/>
      </c>
      <c r="AB29" s="9" t="str">
        <f t="shared" si="10"/>
        <v/>
      </c>
      <c r="AC29" s="9" t="str">
        <f t="shared" si="10"/>
        <v/>
      </c>
      <c r="AD29" s="9" t="str">
        <f t="shared" si="10"/>
        <v/>
      </c>
      <c r="AE29" s="9" t="str">
        <f t="shared" si="10"/>
        <v/>
      </c>
      <c r="AF29" s="9"/>
      <c r="AG29" s="12" t="str">
        <f t="shared" si="11"/>
        <v/>
      </c>
      <c r="AH29" s="12" t="str">
        <f t="shared" si="11"/>
        <v/>
      </c>
      <c r="AI29" s="12" t="str">
        <f t="shared" si="11"/>
        <v/>
      </c>
      <c r="AJ29" s="12" t="str">
        <f t="shared" si="11"/>
        <v/>
      </c>
      <c r="AK29" s="12" t="str">
        <f t="shared" si="11"/>
        <v/>
      </c>
      <c r="AL29" s="12" t="str">
        <f t="shared" si="11"/>
        <v/>
      </c>
      <c r="AM29" s="12"/>
      <c r="AN29" s="15" t="str">
        <f t="shared" si="12"/>
        <v/>
      </c>
      <c r="AO29" s="15" t="str">
        <f t="shared" si="12"/>
        <v/>
      </c>
      <c r="AP29" s="15" t="str">
        <f t="shared" si="12"/>
        <v/>
      </c>
      <c r="AQ29" s="15" t="str">
        <f t="shared" si="12"/>
        <v/>
      </c>
      <c r="AR29" s="15" t="str">
        <f t="shared" si="12"/>
        <v/>
      </c>
      <c r="AS29" s="15" t="str">
        <f t="shared" si="12"/>
        <v/>
      </c>
      <c r="AT29" s="15"/>
      <c r="AU29" s="11" t="str">
        <f t="shared" si="13"/>
        <v/>
      </c>
      <c r="AV29" s="11" t="str">
        <f t="shared" si="13"/>
        <v/>
      </c>
      <c r="AW29" s="11" t="str">
        <f t="shared" si="13"/>
        <v/>
      </c>
      <c r="AX29" s="11" t="str">
        <f t="shared" si="13"/>
        <v/>
      </c>
      <c r="AY29" s="11" t="str">
        <f t="shared" si="13"/>
        <v/>
      </c>
      <c r="AZ29" s="11" t="str">
        <f t="shared" si="13"/>
        <v/>
      </c>
      <c r="BA29" s="31"/>
      <c r="BB29" s="11" t="str">
        <f t="shared" si="14"/>
        <v/>
      </c>
      <c r="BC29" s="11" t="str">
        <f t="shared" si="15"/>
        <v/>
      </c>
      <c r="BD29" s="11" t="str">
        <f t="shared" si="15"/>
        <v/>
      </c>
      <c r="BE29" s="11" t="str">
        <f t="shared" si="16"/>
        <v/>
      </c>
      <c r="BF29" s="11" t="str">
        <f t="shared" si="16"/>
        <v/>
      </c>
      <c r="BG29" s="11" t="str">
        <f t="shared" si="16"/>
        <v/>
      </c>
    </row>
    <row r="30" spans="1:59">
      <c r="B30" s="11" t="str">
        <f t="shared" si="1"/>
        <v/>
      </c>
      <c r="C30" s="29"/>
      <c r="D30" s="65" t="str">
        <f t="shared" si="2"/>
        <v/>
      </c>
      <c r="E30" s="10" t="str">
        <f t="shared" si="3"/>
        <v/>
      </c>
      <c r="F30" s="10" t="str">
        <f t="shared" si="4"/>
        <v/>
      </c>
      <c r="G30" s="31" t="str">
        <f t="shared" si="5"/>
        <v/>
      </c>
      <c r="H30" s="11" t="str">
        <f t="shared" si="6"/>
        <v/>
      </c>
      <c r="I30" s="61"/>
      <c r="J30" s="61"/>
      <c r="K30" s="61"/>
      <c r="L30" s="61"/>
      <c r="M30" s="61"/>
      <c r="N30" s="61"/>
      <c r="O30" s="67"/>
      <c r="P30" s="11" t="str">
        <f t="shared" si="7"/>
        <v/>
      </c>
      <c r="Q30" s="12" t="str">
        <f t="shared" si="8"/>
        <v/>
      </c>
      <c r="R30" s="12"/>
      <c r="S30" s="12" t="str">
        <f t="shared" si="9"/>
        <v/>
      </c>
      <c r="T30" s="12" t="str">
        <f t="shared" si="9"/>
        <v/>
      </c>
      <c r="U30" s="12" t="str">
        <f t="shared" si="9"/>
        <v/>
      </c>
      <c r="V30" s="12" t="str">
        <f t="shared" si="9"/>
        <v/>
      </c>
      <c r="W30" s="12" t="str">
        <f t="shared" si="9"/>
        <v/>
      </c>
      <c r="X30" s="12" t="str">
        <f t="shared" si="9"/>
        <v/>
      </c>
      <c r="Y30" s="12"/>
      <c r="Z30" s="9" t="str">
        <f t="shared" si="10"/>
        <v/>
      </c>
      <c r="AA30" s="9" t="str">
        <f t="shared" si="10"/>
        <v/>
      </c>
      <c r="AB30" s="9" t="str">
        <f t="shared" si="10"/>
        <v/>
      </c>
      <c r="AC30" s="9" t="str">
        <f t="shared" si="10"/>
        <v/>
      </c>
      <c r="AD30" s="9" t="str">
        <f t="shared" si="10"/>
        <v/>
      </c>
      <c r="AE30" s="9" t="str">
        <f t="shared" si="10"/>
        <v/>
      </c>
      <c r="AF30" s="9"/>
      <c r="AG30" s="12" t="str">
        <f t="shared" si="11"/>
        <v/>
      </c>
      <c r="AH30" s="12" t="str">
        <f t="shared" si="11"/>
        <v/>
      </c>
      <c r="AI30" s="12" t="str">
        <f t="shared" si="11"/>
        <v/>
      </c>
      <c r="AJ30" s="12" t="str">
        <f t="shared" si="11"/>
        <v/>
      </c>
      <c r="AK30" s="12" t="str">
        <f t="shared" si="11"/>
        <v/>
      </c>
      <c r="AL30" s="12" t="str">
        <f t="shared" si="11"/>
        <v/>
      </c>
      <c r="AM30" s="12"/>
      <c r="AN30" s="15" t="str">
        <f t="shared" si="12"/>
        <v/>
      </c>
      <c r="AO30" s="15" t="str">
        <f t="shared" si="12"/>
        <v/>
      </c>
      <c r="AP30" s="15" t="str">
        <f t="shared" si="12"/>
        <v/>
      </c>
      <c r="AQ30" s="15" t="str">
        <f t="shared" si="12"/>
        <v/>
      </c>
      <c r="AR30" s="15" t="str">
        <f t="shared" si="12"/>
        <v/>
      </c>
      <c r="AS30" s="15" t="str">
        <f t="shared" si="12"/>
        <v/>
      </c>
      <c r="AT30" s="15"/>
      <c r="AU30" s="11" t="str">
        <f t="shared" si="13"/>
        <v/>
      </c>
      <c r="AV30" s="11" t="str">
        <f t="shared" si="13"/>
        <v/>
      </c>
      <c r="AW30" s="11" t="str">
        <f t="shared" si="13"/>
        <v/>
      </c>
      <c r="AX30" s="11" t="str">
        <f t="shared" si="13"/>
        <v/>
      </c>
      <c r="AY30" s="11" t="str">
        <f t="shared" si="13"/>
        <v/>
      </c>
      <c r="AZ30" s="11" t="str">
        <f t="shared" si="13"/>
        <v/>
      </c>
      <c r="BA30" s="31"/>
      <c r="BB30" s="11" t="str">
        <f t="shared" si="14"/>
        <v/>
      </c>
      <c r="BC30" s="11" t="str">
        <f t="shared" si="15"/>
        <v/>
      </c>
      <c r="BD30" s="11" t="str">
        <f t="shared" si="15"/>
        <v/>
      </c>
      <c r="BE30" s="11" t="str">
        <f t="shared" si="16"/>
        <v/>
      </c>
      <c r="BF30" s="11" t="str">
        <f t="shared" si="16"/>
        <v/>
      </c>
      <c r="BG30" s="11" t="str">
        <f t="shared" si="16"/>
        <v/>
      </c>
    </row>
    <row r="31" spans="1:59">
      <c r="B31" s="11" t="str">
        <f t="shared" si="1"/>
        <v/>
      </c>
      <c r="C31" s="29"/>
      <c r="D31" s="65" t="str">
        <f t="shared" si="2"/>
        <v/>
      </c>
      <c r="E31" s="10" t="str">
        <f t="shared" si="3"/>
        <v/>
      </c>
      <c r="F31" s="10" t="str">
        <f t="shared" si="4"/>
        <v/>
      </c>
      <c r="G31" s="31" t="str">
        <f t="shared" si="5"/>
        <v/>
      </c>
      <c r="H31" s="11" t="str">
        <f t="shared" si="6"/>
        <v/>
      </c>
      <c r="I31" s="61"/>
      <c r="J31" s="61"/>
      <c r="K31" s="61"/>
      <c r="L31" s="61"/>
      <c r="M31" s="61"/>
      <c r="N31" s="61"/>
      <c r="O31" s="67"/>
      <c r="P31" s="11" t="str">
        <f t="shared" si="7"/>
        <v/>
      </c>
      <c r="Q31" s="12" t="str">
        <f t="shared" si="8"/>
        <v/>
      </c>
      <c r="R31" s="12"/>
      <c r="S31" s="12" t="str">
        <f t="shared" si="9"/>
        <v/>
      </c>
      <c r="T31" s="12" t="str">
        <f t="shared" si="9"/>
        <v/>
      </c>
      <c r="U31" s="12" t="str">
        <f t="shared" si="9"/>
        <v/>
      </c>
      <c r="V31" s="12" t="str">
        <f t="shared" si="9"/>
        <v/>
      </c>
      <c r="W31" s="12" t="str">
        <f t="shared" si="9"/>
        <v/>
      </c>
      <c r="X31" s="12" t="str">
        <f t="shared" si="9"/>
        <v/>
      </c>
      <c r="Y31" s="12"/>
      <c r="Z31" s="9" t="str">
        <f t="shared" si="10"/>
        <v/>
      </c>
      <c r="AA31" s="9" t="str">
        <f t="shared" si="10"/>
        <v/>
      </c>
      <c r="AB31" s="9" t="str">
        <f t="shared" si="10"/>
        <v/>
      </c>
      <c r="AC31" s="9" t="str">
        <f t="shared" si="10"/>
        <v/>
      </c>
      <c r="AD31" s="9" t="str">
        <f t="shared" si="10"/>
        <v/>
      </c>
      <c r="AE31" s="9" t="str">
        <f t="shared" si="10"/>
        <v/>
      </c>
      <c r="AF31" s="9"/>
      <c r="AG31" s="12" t="str">
        <f t="shared" si="11"/>
        <v/>
      </c>
      <c r="AH31" s="12" t="str">
        <f t="shared" si="11"/>
        <v/>
      </c>
      <c r="AI31" s="12" t="str">
        <f t="shared" si="11"/>
        <v/>
      </c>
      <c r="AJ31" s="12" t="str">
        <f t="shared" si="11"/>
        <v/>
      </c>
      <c r="AK31" s="12" t="str">
        <f t="shared" si="11"/>
        <v/>
      </c>
      <c r="AL31" s="12" t="str">
        <f t="shared" si="11"/>
        <v/>
      </c>
      <c r="AM31" s="12"/>
      <c r="AN31" s="15" t="str">
        <f t="shared" si="12"/>
        <v/>
      </c>
      <c r="AO31" s="15" t="str">
        <f t="shared" si="12"/>
        <v/>
      </c>
      <c r="AP31" s="15" t="str">
        <f t="shared" si="12"/>
        <v/>
      </c>
      <c r="AQ31" s="15" t="str">
        <f t="shared" si="12"/>
        <v/>
      </c>
      <c r="AR31" s="15" t="str">
        <f t="shared" si="12"/>
        <v/>
      </c>
      <c r="AS31" s="15" t="str">
        <f t="shared" si="12"/>
        <v/>
      </c>
      <c r="AT31" s="15"/>
      <c r="AU31" s="11" t="str">
        <f t="shared" si="13"/>
        <v/>
      </c>
      <c r="AV31" s="11" t="str">
        <f t="shared" si="13"/>
        <v/>
      </c>
      <c r="AW31" s="11" t="str">
        <f t="shared" si="13"/>
        <v/>
      </c>
      <c r="AX31" s="11" t="str">
        <f t="shared" si="13"/>
        <v/>
      </c>
      <c r="AY31" s="11" t="str">
        <f t="shared" si="13"/>
        <v/>
      </c>
      <c r="AZ31" s="11" t="str">
        <f t="shared" si="13"/>
        <v/>
      </c>
      <c r="BA31" s="31"/>
      <c r="BB31" s="11" t="str">
        <f t="shared" si="14"/>
        <v/>
      </c>
      <c r="BC31" s="11" t="str">
        <f t="shared" si="15"/>
        <v/>
      </c>
      <c r="BD31" s="11" t="str">
        <f t="shared" si="15"/>
        <v/>
      </c>
      <c r="BE31" s="11" t="str">
        <f t="shared" si="16"/>
        <v/>
      </c>
      <c r="BF31" s="11" t="str">
        <f t="shared" si="16"/>
        <v/>
      </c>
      <c r="BG31" s="11" t="str">
        <f t="shared" si="16"/>
        <v/>
      </c>
    </row>
    <row r="32" spans="1:59">
      <c r="B32" s="11" t="str">
        <f t="shared" si="1"/>
        <v/>
      </c>
      <c r="C32" s="29"/>
      <c r="D32" s="65" t="str">
        <f t="shared" si="2"/>
        <v/>
      </c>
      <c r="E32" s="10" t="str">
        <f t="shared" si="3"/>
        <v/>
      </c>
      <c r="F32" s="10" t="str">
        <f t="shared" si="4"/>
        <v/>
      </c>
      <c r="G32" s="31" t="str">
        <f t="shared" si="5"/>
        <v/>
      </c>
      <c r="H32" s="11" t="str">
        <f t="shared" si="6"/>
        <v/>
      </c>
      <c r="I32" s="61"/>
      <c r="J32" s="61"/>
      <c r="K32" s="61"/>
      <c r="L32" s="61"/>
      <c r="M32" s="61"/>
      <c r="N32" s="61"/>
      <c r="O32" s="67"/>
      <c r="P32" s="11" t="str">
        <f t="shared" si="7"/>
        <v/>
      </c>
      <c r="Q32" s="12" t="str">
        <f t="shared" si="8"/>
        <v/>
      </c>
      <c r="R32" s="12"/>
      <c r="S32" s="12" t="str">
        <f t="shared" si="9"/>
        <v/>
      </c>
      <c r="T32" s="12" t="str">
        <f t="shared" si="9"/>
        <v/>
      </c>
      <c r="U32" s="12" t="str">
        <f t="shared" si="9"/>
        <v/>
      </c>
      <c r="V32" s="12" t="str">
        <f t="shared" si="9"/>
        <v/>
      </c>
      <c r="W32" s="12" t="str">
        <f t="shared" si="9"/>
        <v/>
      </c>
      <c r="X32" s="12" t="str">
        <f t="shared" si="9"/>
        <v/>
      </c>
      <c r="Y32" s="12"/>
      <c r="Z32" s="9" t="str">
        <f t="shared" si="10"/>
        <v/>
      </c>
      <c r="AA32" s="9" t="str">
        <f t="shared" si="10"/>
        <v/>
      </c>
      <c r="AB32" s="9" t="str">
        <f t="shared" si="10"/>
        <v/>
      </c>
      <c r="AC32" s="9" t="str">
        <f t="shared" si="10"/>
        <v/>
      </c>
      <c r="AD32" s="9" t="str">
        <f t="shared" si="10"/>
        <v/>
      </c>
      <c r="AE32" s="9" t="str">
        <f t="shared" si="10"/>
        <v/>
      </c>
      <c r="AF32" s="9"/>
      <c r="AG32" s="12" t="str">
        <f t="shared" si="11"/>
        <v/>
      </c>
      <c r="AH32" s="12" t="str">
        <f t="shared" si="11"/>
        <v/>
      </c>
      <c r="AI32" s="12" t="str">
        <f t="shared" si="11"/>
        <v/>
      </c>
      <c r="AJ32" s="12" t="str">
        <f t="shared" si="11"/>
        <v/>
      </c>
      <c r="AK32" s="12" t="str">
        <f t="shared" si="11"/>
        <v/>
      </c>
      <c r="AL32" s="12" t="str">
        <f t="shared" si="11"/>
        <v/>
      </c>
      <c r="AM32" s="12"/>
      <c r="AN32" s="15" t="str">
        <f t="shared" si="12"/>
        <v/>
      </c>
      <c r="AO32" s="15" t="str">
        <f t="shared" si="12"/>
        <v/>
      </c>
      <c r="AP32" s="15" t="str">
        <f t="shared" si="12"/>
        <v/>
      </c>
      <c r="AQ32" s="15" t="str">
        <f t="shared" si="12"/>
        <v/>
      </c>
      <c r="AR32" s="15" t="str">
        <f t="shared" si="12"/>
        <v/>
      </c>
      <c r="AS32" s="15" t="str">
        <f t="shared" si="12"/>
        <v/>
      </c>
      <c r="AT32" s="15"/>
      <c r="AU32" s="11" t="str">
        <f t="shared" si="13"/>
        <v/>
      </c>
      <c r="AV32" s="11" t="str">
        <f t="shared" si="13"/>
        <v/>
      </c>
      <c r="AW32" s="11" t="str">
        <f t="shared" si="13"/>
        <v/>
      </c>
      <c r="AX32" s="11" t="str">
        <f t="shared" si="13"/>
        <v/>
      </c>
      <c r="AY32" s="11" t="str">
        <f t="shared" si="13"/>
        <v/>
      </c>
      <c r="AZ32" s="11" t="str">
        <f t="shared" si="13"/>
        <v/>
      </c>
      <c r="BA32" s="31"/>
      <c r="BB32" s="11" t="str">
        <f t="shared" si="14"/>
        <v/>
      </c>
      <c r="BC32" s="11" t="str">
        <f t="shared" si="15"/>
        <v/>
      </c>
      <c r="BD32" s="11" t="str">
        <f t="shared" si="15"/>
        <v/>
      </c>
      <c r="BE32" s="11" t="str">
        <f t="shared" si="16"/>
        <v/>
      </c>
      <c r="BF32" s="11" t="str">
        <f t="shared" si="16"/>
        <v/>
      </c>
      <c r="BG32" s="11" t="str">
        <f t="shared" si="16"/>
        <v/>
      </c>
    </row>
    <row r="33" spans="2:59">
      <c r="B33" s="11" t="str">
        <f t="shared" si="1"/>
        <v/>
      </c>
      <c r="C33" s="29"/>
      <c r="D33" s="65" t="str">
        <f t="shared" si="2"/>
        <v/>
      </c>
      <c r="E33" s="10" t="str">
        <f t="shared" si="3"/>
        <v/>
      </c>
      <c r="F33" s="10" t="str">
        <f t="shared" si="4"/>
        <v/>
      </c>
      <c r="G33" s="31" t="str">
        <f t="shared" si="5"/>
        <v/>
      </c>
      <c r="H33" s="11" t="str">
        <f t="shared" si="6"/>
        <v/>
      </c>
      <c r="I33" s="61"/>
      <c r="J33" s="61"/>
      <c r="K33" s="61"/>
      <c r="L33" s="61"/>
      <c r="M33" s="61"/>
      <c r="N33" s="61"/>
      <c r="O33" s="67"/>
      <c r="P33" s="11" t="str">
        <f t="shared" si="7"/>
        <v/>
      </c>
      <c r="Q33" s="12" t="str">
        <f t="shared" si="8"/>
        <v/>
      </c>
      <c r="R33" s="12"/>
      <c r="S33" s="12" t="str">
        <f t="shared" si="9"/>
        <v/>
      </c>
      <c r="T33" s="12" t="str">
        <f t="shared" si="9"/>
        <v/>
      </c>
      <c r="U33" s="12" t="str">
        <f t="shared" si="9"/>
        <v/>
      </c>
      <c r="V33" s="12" t="str">
        <f t="shared" si="9"/>
        <v/>
      </c>
      <c r="W33" s="12" t="str">
        <f t="shared" si="9"/>
        <v/>
      </c>
      <c r="X33" s="12" t="str">
        <f t="shared" si="9"/>
        <v/>
      </c>
      <c r="Y33" s="12"/>
      <c r="Z33" s="9" t="str">
        <f t="shared" si="10"/>
        <v/>
      </c>
      <c r="AA33" s="9" t="str">
        <f t="shared" si="10"/>
        <v/>
      </c>
      <c r="AB33" s="9" t="str">
        <f t="shared" si="10"/>
        <v/>
      </c>
      <c r="AC33" s="9" t="str">
        <f t="shared" si="10"/>
        <v/>
      </c>
      <c r="AD33" s="9" t="str">
        <f t="shared" si="10"/>
        <v/>
      </c>
      <c r="AE33" s="9" t="str">
        <f t="shared" si="10"/>
        <v/>
      </c>
      <c r="AF33" s="9"/>
      <c r="AG33" s="12" t="str">
        <f t="shared" si="11"/>
        <v/>
      </c>
      <c r="AH33" s="12" t="str">
        <f t="shared" si="11"/>
        <v/>
      </c>
      <c r="AI33" s="12" t="str">
        <f t="shared" si="11"/>
        <v/>
      </c>
      <c r="AJ33" s="12" t="str">
        <f t="shared" si="11"/>
        <v/>
      </c>
      <c r="AK33" s="12" t="str">
        <f t="shared" si="11"/>
        <v/>
      </c>
      <c r="AL33" s="12" t="str">
        <f t="shared" si="11"/>
        <v/>
      </c>
      <c r="AM33" s="12"/>
      <c r="AN33" s="15" t="str">
        <f t="shared" si="12"/>
        <v/>
      </c>
      <c r="AO33" s="15" t="str">
        <f t="shared" si="12"/>
        <v/>
      </c>
      <c r="AP33" s="15" t="str">
        <f t="shared" si="12"/>
        <v/>
      </c>
      <c r="AQ33" s="15" t="str">
        <f t="shared" si="12"/>
        <v/>
      </c>
      <c r="AR33" s="15" t="str">
        <f t="shared" si="12"/>
        <v/>
      </c>
      <c r="AS33" s="15" t="str">
        <f t="shared" si="12"/>
        <v/>
      </c>
      <c r="AT33" s="15"/>
      <c r="AU33" s="11" t="str">
        <f t="shared" si="13"/>
        <v/>
      </c>
      <c r="AV33" s="11" t="str">
        <f t="shared" si="13"/>
        <v/>
      </c>
      <c r="AW33" s="11" t="str">
        <f t="shared" si="13"/>
        <v/>
      </c>
      <c r="AX33" s="11" t="str">
        <f t="shared" si="13"/>
        <v/>
      </c>
      <c r="AY33" s="11" t="str">
        <f t="shared" si="13"/>
        <v/>
      </c>
      <c r="AZ33" s="11" t="str">
        <f t="shared" si="13"/>
        <v/>
      </c>
      <c r="BA33" s="31"/>
      <c r="BB33" s="11" t="str">
        <f t="shared" si="14"/>
        <v/>
      </c>
      <c r="BC33" s="11" t="str">
        <f t="shared" si="15"/>
        <v/>
      </c>
      <c r="BD33" s="11" t="str">
        <f t="shared" si="15"/>
        <v/>
      </c>
      <c r="BE33" s="11" t="str">
        <f t="shared" si="16"/>
        <v/>
      </c>
      <c r="BF33" s="11" t="str">
        <f t="shared" si="16"/>
        <v/>
      </c>
      <c r="BG33" s="11" t="str">
        <f t="shared" si="16"/>
        <v/>
      </c>
    </row>
    <row r="34" spans="2:59">
      <c r="B34" s="11" t="str">
        <f t="shared" si="1"/>
        <v/>
      </c>
      <c r="C34" s="29"/>
      <c r="D34" s="65" t="str">
        <f t="shared" si="2"/>
        <v/>
      </c>
      <c r="E34" s="10" t="str">
        <f t="shared" si="3"/>
        <v/>
      </c>
      <c r="F34" s="10" t="str">
        <f t="shared" si="4"/>
        <v/>
      </c>
      <c r="G34" s="31" t="str">
        <f t="shared" si="5"/>
        <v/>
      </c>
      <c r="H34" s="11" t="str">
        <f t="shared" si="6"/>
        <v/>
      </c>
      <c r="I34" s="61"/>
      <c r="J34" s="61"/>
      <c r="K34" s="61"/>
      <c r="L34" s="61"/>
      <c r="M34" s="61"/>
      <c r="N34" s="61"/>
      <c r="O34" s="67"/>
      <c r="P34" s="11" t="str">
        <f t="shared" si="7"/>
        <v/>
      </c>
      <c r="Q34" s="12" t="str">
        <f t="shared" si="8"/>
        <v/>
      </c>
      <c r="R34" s="12"/>
      <c r="S34" s="12" t="str">
        <f t="shared" si="9"/>
        <v/>
      </c>
      <c r="T34" s="12" t="str">
        <f t="shared" si="9"/>
        <v/>
      </c>
      <c r="U34" s="12" t="str">
        <f t="shared" si="9"/>
        <v/>
      </c>
      <c r="V34" s="12" t="str">
        <f t="shared" si="9"/>
        <v/>
      </c>
      <c r="W34" s="12" t="str">
        <f t="shared" si="9"/>
        <v/>
      </c>
      <c r="X34" s="12" t="str">
        <f t="shared" si="9"/>
        <v/>
      </c>
      <c r="Y34" s="12"/>
      <c r="Z34" s="9" t="str">
        <f t="shared" si="10"/>
        <v/>
      </c>
      <c r="AA34" s="9" t="str">
        <f t="shared" si="10"/>
        <v/>
      </c>
      <c r="AB34" s="9" t="str">
        <f t="shared" si="10"/>
        <v/>
      </c>
      <c r="AC34" s="9" t="str">
        <f t="shared" si="10"/>
        <v/>
      </c>
      <c r="AD34" s="9" t="str">
        <f t="shared" si="10"/>
        <v/>
      </c>
      <c r="AE34" s="9" t="str">
        <f t="shared" si="10"/>
        <v/>
      </c>
      <c r="AF34" s="9"/>
      <c r="AG34" s="12" t="str">
        <f t="shared" si="11"/>
        <v/>
      </c>
      <c r="AH34" s="12" t="str">
        <f t="shared" si="11"/>
        <v/>
      </c>
      <c r="AI34" s="12" t="str">
        <f t="shared" si="11"/>
        <v/>
      </c>
      <c r="AJ34" s="12" t="str">
        <f t="shared" si="11"/>
        <v/>
      </c>
      <c r="AK34" s="12" t="str">
        <f t="shared" si="11"/>
        <v/>
      </c>
      <c r="AL34" s="12" t="str">
        <f t="shared" si="11"/>
        <v/>
      </c>
      <c r="AM34" s="12"/>
      <c r="AN34" s="15" t="str">
        <f t="shared" si="12"/>
        <v/>
      </c>
      <c r="AO34" s="15" t="str">
        <f t="shared" si="12"/>
        <v/>
      </c>
      <c r="AP34" s="15" t="str">
        <f t="shared" si="12"/>
        <v/>
      </c>
      <c r="AQ34" s="15" t="str">
        <f t="shared" si="12"/>
        <v/>
      </c>
      <c r="AR34" s="15" t="str">
        <f t="shared" si="12"/>
        <v/>
      </c>
      <c r="AS34" s="15" t="str">
        <f t="shared" si="12"/>
        <v/>
      </c>
      <c r="AT34" s="15"/>
      <c r="AU34" s="11" t="str">
        <f t="shared" si="13"/>
        <v/>
      </c>
      <c r="AV34" s="11" t="str">
        <f t="shared" si="13"/>
        <v/>
      </c>
      <c r="AW34" s="11" t="str">
        <f t="shared" si="13"/>
        <v/>
      </c>
      <c r="AX34" s="11" t="str">
        <f t="shared" si="13"/>
        <v/>
      </c>
      <c r="AY34" s="11" t="str">
        <f t="shared" si="13"/>
        <v/>
      </c>
      <c r="AZ34" s="11" t="str">
        <f t="shared" si="13"/>
        <v/>
      </c>
      <c r="BA34" s="31"/>
      <c r="BB34" s="11" t="str">
        <f t="shared" si="14"/>
        <v/>
      </c>
      <c r="BC34" s="11" t="str">
        <f t="shared" si="15"/>
        <v/>
      </c>
      <c r="BD34" s="11" t="str">
        <f t="shared" si="15"/>
        <v/>
      </c>
      <c r="BE34" s="11" t="str">
        <f t="shared" si="16"/>
        <v/>
      </c>
      <c r="BF34" s="11" t="str">
        <f t="shared" si="16"/>
        <v/>
      </c>
      <c r="BG34" s="11" t="str">
        <f t="shared" si="16"/>
        <v/>
      </c>
    </row>
    <row r="35" spans="2:59">
      <c r="B35" s="11" t="str">
        <f t="shared" si="1"/>
        <v/>
      </c>
      <c r="C35" s="29"/>
      <c r="D35" s="65" t="str">
        <f t="shared" si="2"/>
        <v/>
      </c>
      <c r="E35" s="10" t="str">
        <f t="shared" si="3"/>
        <v/>
      </c>
      <c r="F35" s="10" t="str">
        <f t="shared" si="4"/>
        <v/>
      </c>
      <c r="G35" s="31" t="str">
        <f t="shared" si="5"/>
        <v/>
      </c>
      <c r="H35" s="11" t="str">
        <f t="shared" si="6"/>
        <v/>
      </c>
      <c r="I35" s="61"/>
      <c r="J35" s="61"/>
      <c r="K35" s="61"/>
      <c r="L35" s="61"/>
      <c r="M35" s="61"/>
      <c r="N35" s="61"/>
      <c r="O35" s="67"/>
      <c r="P35" s="11" t="str">
        <f t="shared" si="7"/>
        <v/>
      </c>
      <c r="Q35" s="12" t="str">
        <f t="shared" si="8"/>
        <v/>
      </c>
      <c r="R35" s="12"/>
      <c r="S35" s="12" t="str">
        <f t="shared" si="9"/>
        <v/>
      </c>
      <c r="T35" s="12" t="str">
        <f t="shared" si="9"/>
        <v/>
      </c>
      <c r="U35" s="12" t="str">
        <f t="shared" si="9"/>
        <v/>
      </c>
      <c r="V35" s="12" t="str">
        <f t="shared" si="9"/>
        <v/>
      </c>
      <c r="W35" s="12" t="str">
        <f t="shared" si="9"/>
        <v/>
      </c>
      <c r="X35" s="12" t="str">
        <f t="shared" si="9"/>
        <v/>
      </c>
      <c r="Y35" s="12"/>
      <c r="Z35" s="9" t="str">
        <f t="shared" si="10"/>
        <v/>
      </c>
      <c r="AA35" s="9" t="str">
        <f t="shared" si="10"/>
        <v/>
      </c>
      <c r="AB35" s="9" t="str">
        <f t="shared" si="10"/>
        <v/>
      </c>
      <c r="AC35" s="9" t="str">
        <f t="shared" si="10"/>
        <v/>
      </c>
      <c r="AD35" s="9" t="str">
        <f t="shared" si="10"/>
        <v/>
      </c>
      <c r="AE35" s="9" t="str">
        <f t="shared" si="10"/>
        <v/>
      </c>
      <c r="AF35" s="9"/>
      <c r="AG35" s="12" t="str">
        <f t="shared" si="11"/>
        <v/>
      </c>
      <c r="AH35" s="12" t="str">
        <f t="shared" si="11"/>
        <v/>
      </c>
      <c r="AI35" s="12" t="str">
        <f t="shared" si="11"/>
        <v/>
      </c>
      <c r="AJ35" s="12" t="str">
        <f t="shared" si="11"/>
        <v/>
      </c>
      <c r="AK35" s="12" t="str">
        <f t="shared" si="11"/>
        <v/>
      </c>
      <c r="AL35" s="12" t="str">
        <f t="shared" si="11"/>
        <v/>
      </c>
      <c r="AM35" s="12"/>
      <c r="AN35" s="15" t="str">
        <f t="shared" si="12"/>
        <v/>
      </c>
      <c r="AO35" s="15" t="str">
        <f t="shared" si="12"/>
        <v/>
      </c>
      <c r="AP35" s="15" t="str">
        <f t="shared" si="12"/>
        <v/>
      </c>
      <c r="AQ35" s="15" t="str">
        <f t="shared" si="12"/>
        <v/>
      </c>
      <c r="AR35" s="15" t="str">
        <f t="shared" si="12"/>
        <v/>
      </c>
      <c r="AS35" s="15" t="str">
        <f t="shared" si="12"/>
        <v/>
      </c>
      <c r="AT35" s="15"/>
      <c r="AU35" s="11" t="str">
        <f t="shared" si="13"/>
        <v/>
      </c>
      <c r="AV35" s="11" t="str">
        <f t="shared" si="13"/>
        <v/>
      </c>
      <c r="AW35" s="11" t="str">
        <f t="shared" si="13"/>
        <v/>
      </c>
      <c r="AX35" s="11" t="str">
        <f t="shared" si="13"/>
        <v/>
      </c>
      <c r="AY35" s="11" t="str">
        <f t="shared" si="13"/>
        <v/>
      </c>
      <c r="AZ35" s="11" t="str">
        <f t="shared" si="13"/>
        <v/>
      </c>
      <c r="BA35" s="31"/>
      <c r="BB35" s="11" t="str">
        <f t="shared" si="14"/>
        <v/>
      </c>
      <c r="BC35" s="11" t="str">
        <f t="shared" si="15"/>
        <v/>
      </c>
      <c r="BD35" s="11" t="str">
        <f t="shared" si="15"/>
        <v/>
      </c>
      <c r="BE35" s="11" t="str">
        <f t="shared" si="16"/>
        <v/>
      </c>
      <c r="BF35" s="11" t="str">
        <f t="shared" si="16"/>
        <v/>
      </c>
      <c r="BG35" s="11" t="str">
        <f t="shared" si="16"/>
        <v/>
      </c>
    </row>
    <row r="36" spans="2:59">
      <c r="B36" s="11" t="str">
        <f t="shared" si="1"/>
        <v/>
      </c>
      <c r="C36" s="29"/>
      <c r="D36" s="65" t="str">
        <f t="shared" si="2"/>
        <v/>
      </c>
      <c r="E36" s="10" t="str">
        <f t="shared" si="3"/>
        <v/>
      </c>
      <c r="F36" s="10" t="str">
        <f t="shared" si="4"/>
        <v/>
      </c>
      <c r="G36" s="31" t="str">
        <f t="shared" si="5"/>
        <v/>
      </c>
      <c r="H36" s="11" t="str">
        <f t="shared" si="6"/>
        <v/>
      </c>
      <c r="I36" s="61"/>
      <c r="J36" s="61"/>
      <c r="K36" s="61"/>
      <c r="L36" s="61"/>
      <c r="M36" s="61"/>
      <c r="N36" s="61"/>
      <c r="O36" s="67"/>
      <c r="P36" s="11" t="str">
        <f t="shared" si="7"/>
        <v/>
      </c>
      <c r="Q36" s="12" t="str">
        <f t="shared" si="8"/>
        <v/>
      </c>
      <c r="R36" s="12"/>
      <c r="S36" s="12" t="str">
        <f t="shared" si="9"/>
        <v/>
      </c>
      <c r="T36" s="12" t="str">
        <f t="shared" si="9"/>
        <v/>
      </c>
      <c r="U36" s="12" t="str">
        <f t="shared" si="9"/>
        <v/>
      </c>
      <c r="V36" s="12" t="str">
        <f t="shared" si="9"/>
        <v/>
      </c>
      <c r="W36" s="12" t="str">
        <f t="shared" si="9"/>
        <v/>
      </c>
      <c r="X36" s="12" t="str">
        <f t="shared" si="9"/>
        <v/>
      </c>
      <c r="Y36" s="12"/>
      <c r="Z36" s="9" t="str">
        <f t="shared" si="10"/>
        <v/>
      </c>
      <c r="AA36" s="9" t="str">
        <f t="shared" si="10"/>
        <v/>
      </c>
      <c r="AB36" s="9" t="str">
        <f t="shared" si="10"/>
        <v/>
      </c>
      <c r="AC36" s="9" t="str">
        <f t="shared" si="10"/>
        <v/>
      </c>
      <c r="AD36" s="9" t="str">
        <f t="shared" si="10"/>
        <v/>
      </c>
      <c r="AE36" s="9" t="str">
        <f t="shared" si="10"/>
        <v/>
      </c>
      <c r="AF36" s="9"/>
      <c r="AG36" s="12" t="str">
        <f t="shared" si="11"/>
        <v/>
      </c>
      <c r="AH36" s="12" t="str">
        <f t="shared" si="11"/>
        <v/>
      </c>
      <c r="AI36" s="12" t="str">
        <f t="shared" si="11"/>
        <v/>
      </c>
      <c r="AJ36" s="12" t="str">
        <f t="shared" si="11"/>
        <v/>
      </c>
      <c r="AK36" s="12" t="str">
        <f t="shared" si="11"/>
        <v/>
      </c>
      <c r="AL36" s="12" t="str">
        <f t="shared" si="11"/>
        <v/>
      </c>
      <c r="AM36" s="12"/>
      <c r="AN36" s="15" t="str">
        <f t="shared" si="12"/>
        <v/>
      </c>
      <c r="AO36" s="15" t="str">
        <f t="shared" si="12"/>
        <v/>
      </c>
      <c r="AP36" s="15" t="str">
        <f t="shared" si="12"/>
        <v/>
      </c>
      <c r="AQ36" s="15" t="str">
        <f t="shared" si="12"/>
        <v/>
      </c>
      <c r="AR36" s="15" t="str">
        <f t="shared" si="12"/>
        <v/>
      </c>
      <c r="AS36" s="15" t="str">
        <f t="shared" si="12"/>
        <v/>
      </c>
      <c r="AT36" s="15"/>
      <c r="AU36" s="11" t="str">
        <f t="shared" si="13"/>
        <v/>
      </c>
      <c r="AV36" s="11" t="str">
        <f t="shared" si="13"/>
        <v/>
      </c>
      <c r="AW36" s="11" t="str">
        <f t="shared" si="13"/>
        <v/>
      </c>
      <c r="AX36" s="11" t="str">
        <f t="shared" si="13"/>
        <v/>
      </c>
      <c r="AY36" s="11" t="str">
        <f t="shared" si="13"/>
        <v/>
      </c>
      <c r="AZ36" s="11" t="str">
        <f t="shared" si="13"/>
        <v/>
      </c>
      <c r="BA36" s="31"/>
      <c r="BB36" s="11" t="str">
        <f t="shared" si="14"/>
        <v/>
      </c>
      <c r="BC36" s="11" t="str">
        <f t="shared" si="15"/>
        <v/>
      </c>
      <c r="BD36" s="11" t="str">
        <f t="shared" si="15"/>
        <v/>
      </c>
      <c r="BE36" s="11" t="str">
        <f t="shared" si="16"/>
        <v/>
      </c>
      <c r="BF36" s="11" t="str">
        <f t="shared" si="16"/>
        <v/>
      </c>
      <c r="BG36" s="11" t="str">
        <f t="shared" si="16"/>
        <v/>
      </c>
    </row>
    <row r="37" spans="2:59">
      <c r="B37" s="11" t="str">
        <f t="shared" si="1"/>
        <v/>
      </c>
      <c r="C37" s="29"/>
      <c r="D37" s="65" t="str">
        <f t="shared" si="2"/>
        <v/>
      </c>
      <c r="E37" s="10" t="str">
        <f t="shared" si="3"/>
        <v/>
      </c>
      <c r="F37" s="10" t="str">
        <f t="shared" si="4"/>
        <v/>
      </c>
      <c r="G37" s="31" t="str">
        <f t="shared" si="5"/>
        <v/>
      </c>
      <c r="H37" s="11" t="str">
        <f t="shared" si="6"/>
        <v/>
      </c>
      <c r="I37" s="61"/>
      <c r="J37" s="61"/>
      <c r="K37" s="61"/>
      <c r="L37" s="61"/>
      <c r="M37" s="61"/>
      <c r="N37" s="61"/>
      <c r="O37" s="67"/>
      <c r="P37" s="11" t="str">
        <f t="shared" si="7"/>
        <v/>
      </c>
      <c r="Q37" s="12" t="str">
        <f t="shared" si="8"/>
        <v/>
      </c>
      <c r="R37" s="12"/>
      <c r="S37" s="12" t="str">
        <f t="shared" si="9"/>
        <v/>
      </c>
      <c r="T37" s="12" t="str">
        <f t="shared" si="9"/>
        <v/>
      </c>
      <c r="U37" s="12" t="str">
        <f t="shared" si="9"/>
        <v/>
      </c>
      <c r="V37" s="12" t="str">
        <f t="shared" si="9"/>
        <v/>
      </c>
      <c r="W37" s="12" t="str">
        <f t="shared" si="9"/>
        <v/>
      </c>
      <c r="X37" s="12" t="str">
        <f t="shared" si="9"/>
        <v/>
      </c>
      <c r="Y37" s="12"/>
      <c r="Z37" s="9" t="str">
        <f t="shared" si="10"/>
        <v/>
      </c>
      <c r="AA37" s="9" t="str">
        <f t="shared" si="10"/>
        <v/>
      </c>
      <c r="AB37" s="9" t="str">
        <f t="shared" si="10"/>
        <v/>
      </c>
      <c r="AC37" s="9" t="str">
        <f t="shared" si="10"/>
        <v/>
      </c>
      <c r="AD37" s="9" t="str">
        <f t="shared" si="10"/>
        <v/>
      </c>
      <c r="AE37" s="9" t="str">
        <f t="shared" si="10"/>
        <v/>
      </c>
      <c r="AF37" s="9"/>
      <c r="AG37" s="12" t="str">
        <f t="shared" si="11"/>
        <v/>
      </c>
      <c r="AH37" s="12" t="str">
        <f t="shared" si="11"/>
        <v/>
      </c>
      <c r="AI37" s="12" t="str">
        <f t="shared" si="11"/>
        <v/>
      </c>
      <c r="AJ37" s="12" t="str">
        <f t="shared" si="11"/>
        <v/>
      </c>
      <c r="AK37" s="12" t="str">
        <f t="shared" si="11"/>
        <v/>
      </c>
      <c r="AL37" s="12" t="str">
        <f t="shared" si="11"/>
        <v/>
      </c>
      <c r="AM37" s="12"/>
      <c r="AN37" s="15" t="str">
        <f t="shared" si="12"/>
        <v/>
      </c>
      <c r="AO37" s="15" t="str">
        <f t="shared" si="12"/>
        <v/>
      </c>
      <c r="AP37" s="15" t="str">
        <f t="shared" si="12"/>
        <v/>
      </c>
      <c r="AQ37" s="15" t="str">
        <f t="shared" si="12"/>
        <v/>
      </c>
      <c r="AR37" s="15" t="str">
        <f t="shared" si="12"/>
        <v/>
      </c>
      <c r="AS37" s="15" t="str">
        <f t="shared" si="12"/>
        <v/>
      </c>
      <c r="AT37" s="15"/>
      <c r="AU37" s="11" t="str">
        <f t="shared" si="13"/>
        <v/>
      </c>
      <c r="AV37" s="11" t="str">
        <f t="shared" si="13"/>
        <v/>
      </c>
      <c r="AW37" s="11" t="str">
        <f t="shared" si="13"/>
        <v/>
      </c>
      <c r="AX37" s="11" t="str">
        <f t="shared" si="13"/>
        <v/>
      </c>
      <c r="AY37" s="11" t="str">
        <f t="shared" si="13"/>
        <v/>
      </c>
      <c r="AZ37" s="11" t="str">
        <f t="shared" si="13"/>
        <v/>
      </c>
      <c r="BA37" s="31"/>
      <c r="BB37" s="11" t="str">
        <f t="shared" si="14"/>
        <v/>
      </c>
      <c r="BC37" s="11" t="str">
        <f t="shared" si="15"/>
        <v/>
      </c>
      <c r="BD37" s="11" t="str">
        <f t="shared" si="15"/>
        <v/>
      </c>
      <c r="BE37" s="11" t="str">
        <f t="shared" si="16"/>
        <v/>
      </c>
      <c r="BF37" s="11" t="str">
        <f t="shared" si="16"/>
        <v/>
      </c>
      <c r="BG37" s="11" t="str">
        <f t="shared" si="16"/>
        <v/>
      </c>
    </row>
    <row r="38" spans="2:59">
      <c r="B38" s="11" t="str">
        <f t="shared" si="1"/>
        <v/>
      </c>
      <c r="C38" s="29"/>
      <c r="D38" s="65" t="str">
        <f t="shared" si="2"/>
        <v/>
      </c>
      <c r="E38" s="10" t="str">
        <f t="shared" si="3"/>
        <v/>
      </c>
      <c r="F38" s="10" t="str">
        <f t="shared" si="4"/>
        <v/>
      </c>
      <c r="G38" s="31" t="str">
        <f t="shared" si="5"/>
        <v/>
      </c>
      <c r="H38" s="11" t="str">
        <f t="shared" si="6"/>
        <v/>
      </c>
      <c r="I38" s="61"/>
      <c r="J38" s="61"/>
      <c r="K38" s="61"/>
      <c r="L38" s="61"/>
      <c r="M38" s="61"/>
      <c r="N38" s="61"/>
      <c r="O38" s="67"/>
      <c r="P38" s="11" t="str">
        <f t="shared" si="7"/>
        <v/>
      </c>
      <c r="Q38" s="12" t="str">
        <f t="shared" si="8"/>
        <v/>
      </c>
      <c r="R38" s="12"/>
      <c r="S38" s="12" t="str">
        <f t="shared" si="9"/>
        <v/>
      </c>
      <c r="T38" s="12" t="str">
        <f t="shared" si="9"/>
        <v/>
      </c>
      <c r="U38" s="12" t="str">
        <f t="shared" si="9"/>
        <v/>
      </c>
      <c r="V38" s="12" t="str">
        <f t="shared" si="9"/>
        <v/>
      </c>
      <c r="W38" s="12" t="str">
        <f t="shared" si="9"/>
        <v/>
      </c>
      <c r="X38" s="12" t="str">
        <f t="shared" si="9"/>
        <v/>
      </c>
      <c r="Y38" s="12"/>
      <c r="Z38" s="9" t="str">
        <f t="shared" si="10"/>
        <v/>
      </c>
      <c r="AA38" s="9" t="str">
        <f t="shared" si="10"/>
        <v/>
      </c>
      <c r="AB38" s="9" t="str">
        <f t="shared" si="10"/>
        <v/>
      </c>
      <c r="AC38" s="9" t="str">
        <f t="shared" si="10"/>
        <v/>
      </c>
      <c r="AD38" s="9" t="str">
        <f t="shared" si="10"/>
        <v/>
      </c>
      <c r="AE38" s="9" t="str">
        <f t="shared" si="10"/>
        <v/>
      </c>
      <c r="AF38" s="9"/>
      <c r="AG38" s="12" t="str">
        <f t="shared" si="11"/>
        <v/>
      </c>
      <c r="AH38" s="12" t="str">
        <f t="shared" si="11"/>
        <v/>
      </c>
      <c r="AI38" s="12" t="str">
        <f t="shared" si="11"/>
        <v/>
      </c>
      <c r="AJ38" s="12" t="str">
        <f t="shared" si="11"/>
        <v/>
      </c>
      <c r="AK38" s="12" t="str">
        <f t="shared" si="11"/>
        <v/>
      </c>
      <c r="AL38" s="12" t="str">
        <f t="shared" si="11"/>
        <v/>
      </c>
      <c r="AM38" s="12"/>
      <c r="AN38" s="15" t="str">
        <f t="shared" si="12"/>
        <v/>
      </c>
      <c r="AO38" s="15" t="str">
        <f t="shared" si="12"/>
        <v/>
      </c>
      <c r="AP38" s="15" t="str">
        <f t="shared" si="12"/>
        <v/>
      </c>
      <c r="AQ38" s="15" t="str">
        <f t="shared" si="12"/>
        <v/>
      </c>
      <c r="AR38" s="15" t="str">
        <f t="shared" si="12"/>
        <v/>
      </c>
      <c r="AS38" s="15" t="str">
        <f t="shared" si="12"/>
        <v/>
      </c>
      <c r="AT38" s="15"/>
      <c r="AU38" s="11" t="str">
        <f t="shared" si="13"/>
        <v/>
      </c>
      <c r="AV38" s="11" t="str">
        <f t="shared" si="13"/>
        <v/>
      </c>
      <c r="AW38" s="11" t="str">
        <f t="shared" si="13"/>
        <v/>
      </c>
      <c r="AX38" s="11" t="str">
        <f t="shared" si="13"/>
        <v/>
      </c>
      <c r="AY38" s="11" t="str">
        <f t="shared" si="13"/>
        <v/>
      </c>
      <c r="AZ38" s="11" t="str">
        <f t="shared" si="13"/>
        <v/>
      </c>
      <c r="BA38" s="31"/>
      <c r="BB38" s="11" t="str">
        <f t="shared" si="14"/>
        <v/>
      </c>
      <c r="BC38" s="11" t="str">
        <f t="shared" si="15"/>
        <v/>
      </c>
      <c r="BD38" s="11" t="str">
        <f t="shared" si="15"/>
        <v/>
      </c>
      <c r="BE38" s="11" t="str">
        <f t="shared" si="16"/>
        <v/>
      </c>
      <c r="BF38" s="11" t="str">
        <f t="shared" si="16"/>
        <v/>
      </c>
      <c r="BG38" s="11" t="str">
        <f t="shared" si="16"/>
        <v/>
      </c>
    </row>
    <row r="39" spans="2:59">
      <c r="B39" s="11" t="str">
        <f t="shared" si="1"/>
        <v/>
      </c>
      <c r="C39" s="29"/>
      <c r="D39" s="65" t="str">
        <f t="shared" si="2"/>
        <v/>
      </c>
      <c r="E39" s="10" t="str">
        <f t="shared" si="3"/>
        <v/>
      </c>
      <c r="F39" s="10" t="str">
        <f t="shared" si="4"/>
        <v/>
      </c>
      <c r="G39" s="31" t="str">
        <f t="shared" si="5"/>
        <v/>
      </c>
      <c r="H39" s="11" t="str">
        <f t="shared" si="6"/>
        <v/>
      </c>
      <c r="I39" s="61"/>
      <c r="J39" s="61"/>
      <c r="K39" s="61"/>
      <c r="L39" s="61"/>
      <c r="M39" s="61"/>
      <c r="N39" s="61"/>
      <c r="O39" s="67"/>
      <c r="P39" s="11" t="str">
        <f t="shared" si="7"/>
        <v/>
      </c>
      <c r="Q39" s="12" t="str">
        <f t="shared" si="8"/>
        <v/>
      </c>
      <c r="R39" s="12"/>
      <c r="S39" s="12" t="str">
        <f t="shared" ref="S39:X56" si="17">IF($C39&gt;0,   IF(OR(I39="DNC",I39="DSQ"),3,   IF(OR(I39="DNS",I39="NSC",I39="DNF",I39="RET"),2,  1)),"")</f>
        <v/>
      </c>
      <c r="T39" s="12" t="str">
        <f t="shared" si="17"/>
        <v/>
      </c>
      <c r="U39" s="12" t="str">
        <f t="shared" si="17"/>
        <v/>
      </c>
      <c r="V39" s="12" t="str">
        <f t="shared" si="17"/>
        <v/>
      </c>
      <c r="W39" s="12" t="str">
        <f t="shared" si="17"/>
        <v/>
      </c>
      <c r="X39" s="12" t="str">
        <f t="shared" si="17"/>
        <v/>
      </c>
      <c r="Y39" s="12"/>
      <c r="Z39" s="9" t="str">
        <f t="shared" ref="Z39:AE56" si="18">IF($C39&gt;0, IF(S39=1, I39*24*60*60,88888),"")</f>
        <v/>
      </c>
      <c r="AA39" s="9" t="str">
        <f t="shared" si="18"/>
        <v/>
      </c>
      <c r="AB39" s="9" t="str">
        <f t="shared" si="18"/>
        <v/>
      </c>
      <c r="AC39" s="9" t="str">
        <f t="shared" si="18"/>
        <v/>
      </c>
      <c r="AD39" s="9" t="str">
        <f t="shared" si="18"/>
        <v/>
      </c>
      <c r="AE39" s="9" t="str">
        <f t="shared" si="18"/>
        <v/>
      </c>
      <c r="AF39" s="9"/>
      <c r="AG39" s="12" t="str">
        <f t="shared" ref="AG39:AL56" si="19">IF($C39&gt;0,IF(Z39=88888,88888,Z39*100/$H39),"")</f>
        <v/>
      </c>
      <c r="AH39" s="12" t="str">
        <f t="shared" si="19"/>
        <v/>
      </c>
      <c r="AI39" s="12" t="str">
        <f t="shared" si="19"/>
        <v/>
      </c>
      <c r="AJ39" s="12" t="str">
        <f t="shared" si="19"/>
        <v/>
      </c>
      <c r="AK39" s="12" t="str">
        <f t="shared" si="19"/>
        <v/>
      </c>
      <c r="AL39" s="12" t="str">
        <f t="shared" si="19"/>
        <v/>
      </c>
      <c r="AM39" s="12"/>
      <c r="AN39" s="15" t="str">
        <f t="shared" ref="AN39:AS56" si="20">IF(OR(AG39="",AG39=88888),"",AG39/24/60/60)</f>
        <v/>
      </c>
      <c r="AO39" s="15" t="str">
        <f t="shared" si="20"/>
        <v/>
      </c>
      <c r="AP39" s="15" t="str">
        <f t="shared" si="20"/>
        <v/>
      </c>
      <c r="AQ39" s="15" t="str">
        <f t="shared" si="20"/>
        <v/>
      </c>
      <c r="AR39" s="15" t="str">
        <f t="shared" si="20"/>
        <v/>
      </c>
      <c r="AS39" s="15" t="str">
        <f t="shared" si="20"/>
        <v/>
      </c>
      <c r="AT39" s="15"/>
      <c r="AU39" s="11" t="str">
        <f t="shared" ref="AU39:AZ56" si="21">IF(I39&lt;&gt;"",    IF(S39=1,RANK(AG39,AG$7:AG$56,1),IF(S39=2,I$2+1,IF(S39=3,$I$1+1,""))), "")</f>
        <v/>
      </c>
      <c r="AV39" s="11" t="str">
        <f t="shared" si="21"/>
        <v/>
      </c>
      <c r="AW39" s="11" t="str">
        <f t="shared" si="21"/>
        <v/>
      </c>
      <c r="AX39" s="11" t="str">
        <f t="shared" si="21"/>
        <v/>
      </c>
      <c r="AY39" s="11" t="str">
        <f t="shared" si="21"/>
        <v/>
      </c>
      <c r="AZ39" s="11" t="str">
        <f t="shared" si="21"/>
        <v/>
      </c>
      <c r="BA39" s="31"/>
      <c r="BB39" s="11" t="str">
        <f t="shared" si="14"/>
        <v/>
      </c>
      <c r="BC39" s="11" t="str">
        <f t="shared" ref="BC39:BD56" si="22">IF(AV39="","",IF(J39&gt;0,VLOOKUP(AV39,Punten,2,FALSE),0))</f>
        <v/>
      </c>
      <c r="BD39" s="11" t="str">
        <f t="shared" si="22"/>
        <v/>
      </c>
      <c r="BE39" s="11" t="str">
        <f t="shared" ref="BE39:BG56" si="23">IF(AX39="","",IF(AG39&gt;0,VLOOKUP(AX39,Punten,2,FALSE),0))</f>
        <v/>
      </c>
      <c r="BF39" s="11" t="str">
        <f t="shared" si="23"/>
        <v/>
      </c>
      <c r="BG39" s="11" t="str">
        <f t="shared" si="23"/>
        <v/>
      </c>
    </row>
    <row r="40" spans="2:59">
      <c r="B40" s="11" t="str">
        <f t="shared" si="1"/>
        <v/>
      </c>
      <c r="C40" s="29"/>
      <c r="D40" s="65" t="str">
        <f t="shared" si="2"/>
        <v/>
      </c>
      <c r="E40" s="10" t="str">
        <f t="shared" si="3"/>
        <v/>
      </c>
      <c r="F40" s="10" t="str">
        <f t="shared" si="4"/>
        <v/>
      </c>
      <c r="G40" s="31" t="str">
        <f t="shared" si="5"/>
        <v/>
      </c>
      <c r="H40" s="11" t="str">
        <f t="shared" si="6"/>
        <v/>
      </c>
      <c r="I40" s="61"/>
      <c r="J40" s="61"/>
      <c r="K40" s="61"/>
      <c r="L40" s="61"/>
      <c r="M40" s="61"/>
      <c r="N40" s="61"/>
      <c r="O40" s="67"/>
      <c r="P40" s="11" t="str">
        <f t="shared" si="7"/>
        <v/>
      </c>
      <c r="Q40" s="12" t="str">
        <f t="shared" si="8"/>
        <v/>
      </c>
      <c r="R40" s="12"/>
      <c r="S40" s="12" t="str">
        <f t="shared" si="17"/>
        <v/>
      </c>
      <c r="T40" s="12" t="str">
        <f t="shared" si="17"/>
        <v/>
      </c>
      <c r="U40" s="12" t="str">
        <f t="shared" si="17"/>
        <v/>
      </c>
      <c r="V40" s="12" t="str">
        <f t="shared" si="17"/>
        <v/>
      </c>
      <c r="W40" s="12" t="str">
        <f t="shared" si="17"/>
        <v/>
      </c>
      <c r="X40" s="12" t="str">
        <f t="shared" si="17"/>
        <v/>
      </c>
      <c r="Y40" s="12"/>
      <c r="Z40" s="9" t="str">
        <f t="shared" si="18"/>
        <v/>
      </c>
      <c r="AA40" s="9" t="str">
        <f t="shared" si="18"/>
        <v/>
      </c>
      <c r="AB40" s="9" t="str">
        <f t="shared" si="18"/>
        <v/>
      </c>
      <c r="AC40" s="9" t="str">
        <f t="shared" si="18"/>
        <v/>
      </c>
      <c r="AD40" s="9" t="str">
        <f t="shared" si="18"/>
        <v/>
      </c>
      <c r="AE40" s="9" t="str">
        <f t="shared" si="18"/>
        <v/>
      </c>
      <c r="AF40" s="9"/>
      <c r="AG40" s="12" t="str">
        <f t="shared" si="19"/>
        <v/>
      </c>
      <c r="AH40" s="12" t="str">
        <f t="shared" si="19"/>
        <v/>
      </c>
      <c r="AI40" s="12" t="str">
        <f t="shared" si="19"/>
        <v/>
      </c>
      <c r="AJ40" s="12" t="str">
        <f t="shared" si="19"/>
        <v/>
      </c>
      <c r="AK40" s="12" t="str">
        <f t="shared" si="19"/>
        <v/>
      </c>
      <c r="AL40" s="12" t="str">
        <f t="shared" si="19"/>
        <v/>
      </c>
      <c r="AM40" s="12"/>
      <c r="AN40" s="15" t="str">
        <f t="shared" si="20"/>
        <v/>
      </c>
      <c r="AO40" s="15" t="str">
        <f t="shared" si="20"/>
        <v/>
      </c>
      <c r="AP40" s="15" t="str">
        <f t="shared" si="20"/>
        <v/>
      </c>
      <c r="AQ40" s="15" t="str">
        <f t="shared" si="20"/>
        <v/>
      </c>
      <c r="AR40" s="15" t="str">
        <f t="shared" si="20"/>
        <v/>
      </c>
      <c r="AS40" s="15" t="str">
        <f t="shared" si="20"/>
        <v/>
      </c>
      <c r="AT40" s="15"/>
      <c r="AU40" s="11" t="str">
        <f t="shared" si="21"/>
        <v/>
      </c>
      <c r="AV40" s="11" t="str">
        <f t="shared" si="21"/>
        <v/>
      </c>
      <c r="AW40" s="11" t="str">
        <f t="shared" si="21"/>
        <v/>
      </c>
      <c r="AX40" s="11" t="str">
        <f t="shared" si="21"/>
        <v/>
      </c>
      <c r="AY40" s="11" t="str">
        <f t="shared" si="21"/>
        <v/>
      </c>
      <c r="AZ40" s="11" t="str">
        <f t="shared" si="21"/>
        <v/>
      </c>
      <c r="BA40" s="31"/>
      <c r="BB40" s="11" t="str">
        <f t="shared" si="14"/>
        <v/>
      </c>
      <c r="BC40" s="11" t="str">
        <f t="shared" si="22"/>
        <v/>
      </c>
      <c r="BD40" s="11" t="str">
        <f t="shared" si="22"/>
        <v/>
      </c>
      <c r="BE40" s="11" t="str">
        <f t="shared" si="23"/>
        <v/>
      </c>
      <c r="BF40" s="11" t="str">
        <f t="shared" si="23"/>
        <v/>
      </c>
      <c r="BG40" s="11" t="str">
        <f t="shared" si="23"/>
        <v/>
      </c>
    </row>
    <row r="41" spans="2:59">
      <c r="B41" s="11" t="str">
        <f t="shared" si="1"/>
        <v/>
      </c>
      <c r="C41" s="29"/>
      <c r="D41" s="65" t="str">
        <f t="shared" si="2"/>
        <v/>
      </c>
      <c r="E41" s="10" t="str">
        <f t="shared" si="3"/>
        <v/>
      </c>
      <c r="F41" s="10" t="str">
        <f t="shared" si="4"/>
        <v/>
      </c>
      <c r="G41" s="31" t="str">
        <f t="shared" si="5"/>
        <v/>
      </c>
      <c r="H41" s="11" t="str">
        <f t="shared" si="6"/>
        <v/>
      </c>
      <c r="I41" s="61"/>
      <c r="J41" s="61"/>
      <c r="K41" s="61"/>
      <c r="L41" s="61"/>
      <c r="M41" s="61"/>
      <c r="N41" s="61"/>
      <c r="O41" s="67"/>
      <c r="P41" s="11" t="str">
        <f t="shared" si="7"/>
        <v/>
      </c>
      <c r="Q41" s="12" t="str">
        <f t="shared" si="8"/>
        <v/>
      </c>
      <c r="R41" s="12"/>
      <c r="S41" s="12" t="str">
        <f t="shared" si="17"/>
        <v/>
      </c>
      <c r="T41" s="12" t="str">
        <f t="shared" si="17"/>
        <v/>
      </c>
      <c r="U41" s="12" t="str">
        <f t="shared" si="17"/>
        <v/>
      </c>
      <c r="V41" s="12" t="str">
        <f t="shared" si="17"/>
        <v/>
      </c>
      <c r="W41" s="12" t="str">
        <f t="shared" si="17"/>
        <v/>
      </c>
      <c r="X41" s="12" t="str">
        <f t="shared" si="17"/>
        <v/>
      </c>
      <c r="Y41" s="12"/>
      <c r="Z41" s="9" t="str">
        <f t="shared" si="18"/>
        <v/>
      </c>
      <c r="AA41" s="9" t="str">
        <f t="shared" si="18"/>
        <v/>
      </c>
      <c r="AB41" s="9" t="str">
        <f t="shared" si="18"/>
        <v/>
      </c>
      <c r="AC41" s="9" t="str">
        <f t="shared" si="18"/>
        <v/>
      </c>
      <c r="AD41" s="9" t="str">
        <f t="shared" si="18"/>
        <v/>
      </c>
      <c r="AE41" s="9" t="str">
        <f t="shared" si="18"/>
        <v/>
      </c>
      <c r="AF41" s="9"/>
      <c r="AG41" s="12" t="str">
        <f t="shared" si="19"/>
        <v/>
      </c>
      <c r="AH41" s="12" t="str">
        <f t="shared" si="19"/>
        <v/>
      </c>
      <c r="AI41" s="12" t="str">
        <f t="shared" si="19"/>
        <v/>
      </c>
      <c r="AJ41" s="12" t="str">
        <f t="shared" si="19"/>
        <v/>
      </c>
      <c r="AK41" s="12" t="str">
        <f t="shared" si="19"/>
        <v/>
      </c>
      <c r="AL41" s="12" t="str">
        <f t="shared" si="19"/>
        <v/>
      </c>
      <c r="AM41" s="12"/>
      <c r="AN41" s="15" t="str">
        <f t="shared" si="20"/>
        <v/>
      </c>
      <c r="AO41" s="15" t="str">
        <f t="shared" si="20"/>
        <v/>
      </c>
      <c r="AP41" s="15" t="str">
        <f t="shared" si="20"/>
        <v/>
      </c>
      <c r="AQ41" s="15" t="str">
        <f t="shared" si="20"/>
        <v/>
      </c>
      <c r="AR41" s="15" t="str">
        <f t="shared" si="20"/>
        <v/>
      </c>
      <c r="AS41" s="15" t="str">
        <f t="shared" si="20"/>
        <v/>
      </c>
      <c r="AT41" s="15"/>
      <c r="AU41" s="11" t="str">
        <f t="shared" si="21"/>
        <v/>
      </c>
      <c r="AV41" s="11" t="str">
        <f t="shared" si="21"/>
        <v/>
      </c>
      <c r="AW41" s="11" t="str">
        <f t="shared" si="21"/>
        <v/>
      </c>
      <c r="AX41" s="11" t="str">
        <f t="shared" si="21"/>
        <v/>
      </c>
      <c r="AY41" s="11" t="str">
        <f t="shared" si="21"/>
        <v/>
      </c>
      <c r="AZ41" s="11" t="str">
        <f t="shared" si="21"/>
        <v/>
      </c>
      <c r="BA41" s="31"/>
      <c r="BB41" s="11" t="str">
        <f t="shared" si="14"/>
        <v/>
      </c>
      <c r="BC41" s="11" t="str">
        <f t="shared" si="22"/>
        <v/>
      </c>
      <c r="BD41" s="11" t="str">
        <f t="shared" si="22"/>
        <v/>
      </c>
      <c r="BE41" s="11" t="str">
        <f t="shared" si="23"/>
        <v/>
      </c>
      <c r="BF41" s="11" t="str">
        <f t="shared" si="23"/>
        <v/>
      </c>
      <c r="BG41" s="11" t="str">
        <f t="shared" si="23"/>
        <v/>
      </c>
    </row>
    <row r="42" spans="2:59">
      <c r="B42" s="11" t="str">
        <f t="shared" si="1"/>
        <v/>
      </c>
      <c r="C42" s="29"/>
      <c r="D42" s="65" t="str">
        <f t="shared" si="2"/>
        <v/>
      </c>
      <c r="E42" s="10" t="str">
        <f t="shared" si="3"/>
        <v/>
      </c>
      <c r="F42" s="10" t="str">
        <f t="shared" si="4"/>
        <v/>
      </c>
      <c r="G42" s="31" t="str">
        <f t="shared" si="5"/>
        <v/>
      </c>
      <c r="H42" s="11" t="str">
        <f t="shared" si="6"/>
        <v/>
      </c>
      <c r="I42" s="61"/>
      <c r="J42" s="61"/>
      <c r="K42" s="61"/>
      <c r="L42" s="61"/>
      <c r="M42" s="61"/>
      <c r="N42" s="61"/>
      <c r="O42" s="67"/>
      <c r="P42" s="11" t="str">
        <f t="shared" si="7"/>
        <v/>
      </c>
      <c r="Q42" s="12" t="str">
        <f t="shared" si="8"/>
        <v/>
      </c>
      <c r="R42" s="12"/>
      <c r="S42" s="12" t="str">
        <f t="shared" si="17"/>
        <v/>
      </c>
      <c r="T42" s="12" t="str">
        <f t="shared" si="17"/>
        <v/>
      </c>
      <c r="U42" s="12" t="str">
        <f t="shared" si="17"/>
        <v/>
      </c>
      <c r="V42" s="12" t="str">
        <f t="shared" si="17"/>
        <v/>
      </c>
      <c r="W42" s="12" t="str">
        <f t="shared" si="17"/>
        <v/>
      </c>
      <c r="X42" s="12" t="str">
        <f t="shared" si="17"/>
        <v/>
      </c>
      <c r="Y42" s="12"/>
      <c r="Z42" s="9" t="str">
        <f t="shared" si="18"/>
        <v/>
      </c>
      <c r="AA42" s="9" t="str">
        <f t="shared" si="18"/>
        <v/>
      </c>
      <c r="AB42" s="9" t="str">
        <f t="shared" si="18"/>
        <v/>
      </c>
      <c r="AC42" s="9" t="str">
        <f t="shared" si="18"/>
        <v/>
      </c>
      <c r="AD42" s="9" t="str">
        <f t="shared" si="18"/>
        <v/>
      </c>
      <c r="AE42" s="9" t="str">
        <f t="shared" si="18"/>
        <v/>
      </c>
      <c r="AF42" s="9"/>
      <c r="AG42" s="12" t="str">
        <f t="shared" si="19"/>
        <v/>
      </c>
      <c r="AH42" s="12" t="str">
        <f t="shared" si="19"/>
        <v/>
      </c>
      <c r="AI42" s="12" t="str">
        <f t="shared" si="19"/>
        <v/>
      </c>
      <c r="AJ42" s="12" t="str">
        <f t="shared" si="19"/>
        <v/>
      </c>
      <c r="AK42" s="12" t="str">
        <f t="shared" si="19"/>
        <v/>
      </c>
      <c r="AL42" s="12" t="str">
        <f t="shared" si="19"/>
        <v/>
      </c>
      <c r="AM42" s="12"/>
      <c r="AN42" s="15" t="str">
        <f t="shared" si="20"/>
        <v/>
      </c>
      <c r="AO42" s="15" t="str">
        <f t="shared" si="20"/>
        <v/>
      </c>
      <c r="AP42" s="15" t="str">
        <f t="shared" si="20"/>
        <v/>
      </c>
      <c r="AQ42" s="15" t="str">
        <f t="shared" si="20"/>
        <v/>
      </c>
      <c r="AR42" s="15" t="str">
        <f t="shared" si="20"/>
        <v/>
      </c>
      <c r="AS42" s="15" t="str">
        <f t="shared" si="20"/>
        <v/>
      </c>
      <c r="AT42" s="15"/>
      <c r="AU42" s="11" t="str">
        <f t="shared" si="21"/>
        <v/>
      </c>
      <c r="AV42" s="11" t="str">
        <f t="shared" si="21"/>
        <v/>
      </c>
      <c r="AW42" s="11" t="str">
        <f t="shared" si="21"/>
        <v/>
      </c>
      <c r="AX42" s="11" t="str">
        <f t="shared" si="21"/>
        <v/>
      </c>
      <c r="AY42" s="11" t="str">
        <f t="shared" si="21"/>
        <v/>
      </c>
      <c r="AZ42" s="11" t="str">
        <f t="shared" si="21"/>
        <v/>
      </c>
      <c r="BA42" s="31"/>
      <c r="BB42" s="11" t="str">
        <f t="shared" si="14"/>
        <v/>
      </c>
      <c r="BC42" s="11" t="str">
        <f t="shared" si="22"/>
        <v/>
      </c>
      <c r="BD42" s="11" t="str">
        <f t="shared" si="22"/>
        <v/>
      </c>
      <c r="BE42" s="11" t="str">
        <f t="shared" si="23"/>
        <v/>
      </c>
      <c r="BF42" s="11" t="str">
        <f t="shared" si="23"/>
        <v/>
      </c>
      <c r="BG42" s="11" t="str">
        <f t="shared" si="23"/>
        <v/>
      </c>
    </row>
    <row r="43" spans="2:59">
      <c r="B43" s="11" t="str">
        <f t="shared" si="1"/>
        <v/>
      </c>
      <c r="C43" s="29"/>
      <c r="D43" s="65" t="str">
        <f t="shared" si="2"/>
        <v/>
      </c>
      <c r="E43" s="10" t="str">
        <f t="shared" si="3"/>
        <v/>
      </c>
      <c r="F43" s="10" t="str">
        <f t="shared" si="4"/>
        <v/>
      </c>
      <c r="G43" s="31" t="str">
        <f t="shared" si="5"/>
        <v/>
      </c>
      <c r="H43" s="11" t="str">
        <f t="shared" si="6"/>
        <v/>
      </c>
      <c r="I43" s="61"/>
      <c r="J43" s="61"/>
      <c r="K43" s="61"/>
      <c r="L43" s="61"/>
      <c r="M43" s="61"/>
      <c r="N43" s="61"/>
      <c r="O43" s="67"/>
      <c r="P43" s="11" t="str">
        <f t="shared" si="7"/>
        <v/>
      </c>
      <c r="Q43" s="12" t="str">
        <f t="shared" si="8"/>
        <v/>
      </c>
      <c r="R43" s="12"/>
      <c r="S43" s="12" t="str">
        <f t="shared" si="17"/>
        <v/>
      </c>
      <c r="T43" s="12" t="str">
        <f t="shared" si="17"/>
        <v/>
      </c>
      <c r="U43" s="12" t="str">
        <f t="shared" si="17"/>
        <v/>
      </c>
      <c r="V43" s="12" t="str">
        <f t="shared" si="17"/>
        <v/>
      </c>
      <c r="W43" s="12" t="str">
        <f t="shared" si="17"/>
        <v/>
      </c>
      <c r="X43" s="12" t="str">
        <f t="shared" si="17"/>
        <v/>
      </c>
      <c r="Y43" s="12"/>
      <c r="Z43" s="9" t="str">
        <f t="shared" si="18"/>
        <v/>
      </c>
      <c r="AA43" s="9" t="str">
        <f t="shared" si="18"/>
        <v/>
      </c>
      <c r="AB43" s="9" t="str">
        <f t="shared" si="18"/>
        <v/>
      </c>
      <c r="AC43" s="9" t="str">
        <f t="shared" si="18"/>
        <v/>
      </c>
      <c r="AD43" s="9" t="str">
        <f t="shared" si="18"/>
        <v/>
      </c>
      <c r="AE43" s="9" t="str">
        <f t="shared" si="18"/>
        <v/>
      </c>
      <c r="AF43" s="9"/>
      <c r="AG43" s="12" t="str">
        <f t="shared" si="19"/>
        <v/>
      </c>
      <c r="AH43" s="12" t="str">
        <f t="shared" si="19"/>
        <v/>
      </c>
      <c r="AI43" s="12" t="str">
        <f t="shared" si="19"/>
        <v/>
      </c>
      <c r="AJ43" s="12" t="str">
        <f t="shared" si="19"/>
        <v/>
      </c>
      <c r="AK43" s="12" t="str">
        <f t="shared" si="19"/>
        <v/>
      </c>
      <c r="AL43" s="12" t="str">
        <f t="shared" si="19"/>
        <v/>
      </c>
      <c r="AM43" s="12"/>
      <c r="AN43" s="15" t="str">
        <f t="shared" si="20"/>
        <v/>
      </c>
      <c r="AO43" s="15" t="str">
        <f t="shared" si="20"/>
        <v/>
      </c>
      <c r="AP43" s="15" t="str">
        <f t="shared" si="20"/>
        <v/>
      </c>
      <c r="AQ43" s="15" t="str">
        <f t="shared" si="20"/>
        <v/>
      </c>
      <c r="AR43" s="15" t="str">
        <f t="shared" si="20"/>
        <v/>
      </c>
      <c r="AS43" s="15" t="str">
        <f t="shared" si="20"/>
        <v/>
      </c>
      <c r="AT43" s="15"/>
      <c r="AU43" s="11" t="str">
        <f t="shared" si="21"/>
        <v/>
      </c>
      <c r="AV43" s="11" t="str">
        <f t="shared" si="21"/>
        <v/>
      </c>
      <c r="AW43" s="11" t="str">
        <f t="shared" si="21"/>
        <v/>
      </c>
      <c r="AX43" s="11" t="str">
        <f t="shared" si="21"/>
        <v/>
      </c>
      <c r="AY43" s="11" t="str">
        <f t="shared" si="21"/>
        <v/>
      </c>
      <c r="AZ43" s="11" t="str">
        <f t="shared" si="21"/>
        <v/>
      </c>
      <c r="BA43" s="31"/>
      <c r="BB43" s="11" t="str">
        <f t="shared" si="14"/>
        <v/>
      </c>
      <c r="BC43" s="11" t="str">
        <f t="shared" si="22"/>
        <v/>
      </c>
      <c r="BD43" s="11" t="str">
        <f t="shared" si="22"/>
        <v/>
      </c>
      <c r="BE43" s="11" t="str">
        <f t="shared" si="23"/>
        <v/>
      </c>
      <c r="BF43" s="11" t="str">
        <f t="shared" si="23"/>
        <v/>
      </c>
      <c r="BG43" s="11" t="str">
        <f t="shared" si="23"/>
        <v/>
      </c>
    </row>
    <row r="44" spans="2:59">
      <c r="B44" s="11" t="str">
        <f t="shared" si="1"/>
        <v/>
      </c>
      <c r="C44" s="29"/>
      <c r="D44" s="65" t="str">
        <f t="shared" si="2"/>
        <v/>
      </c>
      <c r="E44" s="10" t="str">
        <f t="shared" si="3"/>
        <v/>
      </c>
      <c r="F44" s="10" t="str">
        <f t="shared" si="4"/>
        <v/>
      </c>
      <c r="G44" s="31" t="str">
        <f t="shared" si="5"/>
        <v/>
      </c>
      <c r="H44" s="11" t="str">
        <f t="shared" si="6"/>
        <v/>
      </c>
      <c r="I44" s="61"/>
      <c r="J44" s="61"/>
      <c r="K44" s="61"/>
      <c r="L44" s="61"/>
      <c r="M44" s="61"/>
      <c r="N44" s="61"/>
      <c r="O44" s="67"/>
      <c r="P44" s="11" t="str">
        <f t="shared" si="7"/>
        <v/>
      </c>
      <c r="Q44" s="12" t="str">
        <f t="shared" si="8"/>
        <v/>
      </c>
      <c r="R44" s="12"/>
      <c r="S44" s="12" t="str">
        <f t="shared" si="17"/>
        <v/>
      </c>
      <c r="T44" s="12" t="str">
        <f t="shared" si="17"/>
        <v/>
      </c>
      <c r="U44" s="12" t="str">
        <f t="shared" si="17"/>
        <v/>
      </c>
      <c r="V44" s="12" t="str">
        <f t="shared" si="17"/>
        <v/>
      </c>
      <c r="W44" s="12" t="str">
        <f t="shared" si="17"/>
        <v/>
      </c>
      <c r="X44" s="12" t="str">
        <f t="shared" si="17"/>
        <v/>
      </c>
      <c r="Y44" s="12"/>
      <c r="Z44" s="9" t="str">
        <f t="shared" si="18"/>
        <v/>
      </c>
      <c r="AA44" s="9" t="str">
        <f t="shared" si="18"/>
        <v/>
      </c>
      <c r="AB44" s="9" t="str">
        <f t="shared" si="18"/>
        <v/>
      </c>
      <c r="AC44" s="9" t="str">
        <f t="shared" si="18"/>
        <v/>
      </c>
      <c r="AD44" s="9" t="str">
        <f t="shared" si="18"/>
        <v/>
      </c>
      <c r="AE44" s="9" t="str">
        <f t="shared" si="18"/>
        <v/>
      </c>
      <c r="AF44" s="9"/>
      <c r="AG44" s="12" t="str">
        <f t="shared" si="19"/>
        <v/>
      </c>
      <c r="AH44" s="12" t="str">
        <f t="shared" si="19"/>
        <v/>
      </c>
      <c r="AI44" s="12" t="str">
        <f t="shared" si="19"/>
        <v/>
      </c>
      <c r="AJ44" s="12" t="str">
        <f t="shared" si="19"/>
        <v/>
      </c>
      <c r="AK44" s="12" t="str">
        <f t="shared" si="19"/>
        <v/>
      </c>
      <c r="AL44" s="12" t="str">
        <f t="shared" si="19"/>
        <v/>
      </c>
      <c r="AM44" s="12"/>
      <c r="AN44" s="15" t="str">
        <f t="shared" si="20"/>
        <v/>
      </c>
      <c r="AO44" s="15" t="str">
        <f t="shared" si="20"/>
        <v/>
      </c>
      <c r="AP44" s="15" t="str">
        <f t="shared" si="20"/>
        <v/>
      </c>
      <c r="AQ44" s="15" t="str">
        <f t="shared" si="20"/>
        <v/>
      </c>
      <c r="AR44" s="15" t="str">
        <f t="shared" si="20"/>
        <v/>
      </c>
      <c r="AS44" s="15" t="str">
        <f t="shared" si="20"/>
        <v/>
      </c>
      <c r="AT44" s="15"/>
      <c r="AU44" s="11" t="str">
        <f t="shared" si="21"/>
        <v/>
      </c>
      <c r="AV44" s="11" t="str">
        <f t="shared" si="21"/>
        <v/>
      </c>
      <c r="AW44" s="11" t="str">
        <f t="shared" si="21"/>
        <v/>
      </c>
      <c r="AX44" s="11" t="str">
        <f t="shared" si="21"/>
        <v/>
      </c>
      <c r="AY44" s="11" t="str">
        <f t="shared" si="21"/>
        <v/>
      </c>
      <c r="AZ44" s="11" t="str">
        <f t="shared" si="21"/>
        <v/>
      </c>
      <c r="BA44" s="31"/>
      <c r="BB44" s="11" t="str">
        <f t="shared" si="14"/>
        <v/>
      </c>
      <c r="BC44" s="11" t="str">
        <f t="shared" si="22"/>
        <v/>
      </c>
      <c r="BD44" s="11" t="str">
        <f t="shared" si="22"/>
        <v/>
      </c>
      <c r="BE44" s="11" t="str">
        <f t="shared" si="23"/>
        <v/>
      </c>
      <c r="BF44" s="11" t="str">
        <f t="shared" si="23"/>
        <v/>
      </c>
      <c r="BG44" s="11" t="str">
        <f t="shared" si="23"/>
        <v/>
      </c>
    </row>
    <row r="45" spans="2:59">
      <c r="B45" s="11" t="str">
        <f t="shared" si="1"/>
        <v/>
      </c>
      <c r="C45" s="29"/>
      <c r="D45" s="65" t="str">
        <f t="shared" si="2"/>
        <v/>
      </c>
      <c r="E45" s="10" t="str">
        <f t="shared" si="3"/>
        <v/>
      </c>
      <c r="F45" s="10" t="str">
        <f t="shared" si="4"/>
        <v/>
      </c>
      <c r="G45" s="31" t="str">
        <f t="shared" si="5"/>
        <v/>
      </c>
      <c r="H45" s="11" t="str">
        <f t="shared" si="6"/>
        <v/>
      </c>
      <c r="I45" s="61"/>
      <c r="J45" s="61"/>
      <c r="K45" s="61"/>
      <c r="L45" s="61"/>
      <c r="M45" s="61"/>
      <c r="N45" s="61"/>
      <c r="O45" s="67"/>
      <c r="P45" s="11" t="str">
        <f t="shared" si="7"/>
        <v/>
      </c>
      <c r="Q45" s="12" t="str">
        <f t="shared" si="8"/>
        <v/>
      </c>
      <c r="R45" s="12"/>
      <c r="S45" s="12" t="str">
        <f t="shared" si="17"/>
        <v/>
      </c>
      <c r="T45" s="12" t="str">
        <f t="shared" si="17"/>
        <v/>
      </c>
      <c r="U45" s="12" t="str">
        <f t="shared" si="17"/>
        <v/>
      </c>
      <c r="V45" s="12" t="str">
        <f t="shared" si="17"/>
        <v/>
      </c>
      <c r="W45" s="12" t="str">
        <f t="shared" si="17"/>
        <v/>
      </c>
      <c r="X45" s="12" t="str">
        <f t="shared" si="17"/>
        <v/>
      </c>
      <c r="Y45" s="12"/>
      <c r="Z45" s="9" t="str">
        <f t="shared" si="18"/>
        <v/>
      </c>
      <c r="AA45" s="9" t="str">
        <f t="shared" si="18"/>
        <v/>
      </c>
      <c r="AB45" s="9" t="str">
        <f t="shared" si="18"/>
        <v/>
      </c>
      <c r="AC45" s="9" t="str">
        <f t="shared" si="18"/>
        <v/>
      </c>
      <c r="AD45" s="9" t="str">
        <f t="shared" si="18"/>
        <v/>
      </c>
      <c r="AE45" s="9" t="str">
        <f t="shared" si="18"/>
        <v/>
      </c>
      <c r="AF45" s="9"/>
      <c r="AG45" s="12" t="str">
        <f t="shared" si="19"/>
        <v/>
      </c>
      <c r="AH45" s="12" t="str">
        <f t="shared" si="19"/>
        <v/>
      </c>
      <c r="AI45" s="12" t="str">
        <f t="shared" si="19"/>
        <v/>
      </c>
      <c r="AJ45" s="12" t="str">
        <f t="shared" si="19"/>
        <v/>
      </c>
      <c r="AK45" s="12" t="str">
        <f t="shared" si="19"/>
        <v/>
      </c>
      <c r="AL45" s="12" t="str">
        <f t="shared" si="19"/>
        <v/>
      </c>
      <c r="AM45" s="12"/>
      <c r="AN45" s="15" t="str">
        <f t="shared" si="20"/>
        <v/>
      </c>
      <c r="AO45" s="15" t="str">
        <f t="shared" si="20"/>
        <v/>
      </c>
      <c r="AP45" s="15" t="str">
        <f t="shared" si="20"/>
        <v/>
      </c>
      <c r="AQ45" s="15" t="str">
        <f t="shared" si="20"/>
        <v/>
      </c>
      <c r="AR45" s="15" t="str">
        <f t="shared" si="20"/>
        <v/>
      </c>
      <c r="AS45" s="15" t="str">
        <f t="shared" si="20"/>
        <v/>
      </c>
      <c r="AT45" s="15"/>
      <c r="AU45" s="11" t="str">
        <f t="shared" si="21"/>
        <v/>
      </c>
      <c r="AV45" s="11" t="str">
        <f t="shared" si="21"/>
        <v/>
      </c>
      <c r="AW45" s="11" t="str">
        <f t="shared" si="21"/>
        <v/>
      </c>
      <c r="AX45" s="11" t="str">
        <f t="shared" si="21"/>
        <v/>
      </c>
      <c r="AY45" s="11" t="str">
        <f t="shared" si="21"/>
        <v/>
      </c>
      <c r="AZ45" s="11" t="str">
        <f t="shared" si="21"/>
        <v/>
      </c>
      <c r="BA45" s="31"/>
      <c r="BB45" s="11" t="str">
        <f t="shared" si="14"/>
        <v/>
      </c>
      <c r="BC45" s="11" t="str">
        <f t="shared" si="22"/>
        <v/>
      </c>
      <c r="BD45" s="11" t="str">
        <f t="shared" si="22"/>
        <v/>
      </c>
      <c r="BE45" s="11" t="str">
        <f t="shared" si="23"/>
        <v/>
      </c>
      <c r="BF45" s="11" t="str">
        <f t="shared" si="23"/>
        <v/>
      </c>
      <c r="BG45" s="11" t="str">
        <f t="shared" si="23"/>
        <v/>
      </c>
    </row>
    <row r="46" spans="2:59">
      <c r="B46" s="11" t="str">
        <f t="shared" si="1"/>
        <v/>
      </c>
      <c r="C46" s="29"/>
      <c r="D46" s="65" t="str">
        <f t="shared" si="2"/>
        <v/>
      </c>
      <c r="E46" s="10" t="str">
        <f t="shared" si="3"/>
        <v/>
      </c>
      <c r="F46" s="10" t="str">
        <f t="shared" si="4"/>
        <v/>
      </c>
      <c r="G46" s="31" t="str">
        <f t="shared" si="5"/>
        <v/>
      </c>
      <c r="H46" s="11" t="str">
        <f t="shared" si="6"/>
        <v/>
      </c>
      <c r="I46" s="61"/>
      <c r="J46" s="61"/>
      <c r="K46" s="61"/>
      <c r="L46" s="61"/>
      <c r="M46" s="61"/>
      <c r="N46" s="61"/>
      <c r="O46" s="67"/>
      <c r="P46" s="11" t="str">
        <f t="shared" si="7"/>
        <v/>
      </c>
      <c r="Q46" s="12" t="str">
        <f t="shared" si="8"/>
        <v/>
      </c>
      <c r="R46" s="12"/>
      <c r="S46" s="12" t="str">
        <f t="shared" si="17"/>
        <v/>
      </c>
      <c r="T46" s="12" t="str">
        <f t="shared" si="17"/>
        <v/>
      </c>
      <c r="U46" s="12" t="str">
        <f t="shared" si="17"/>
        <v/>
      </c>
      <c r="V46" s="12" t="str">
        <f t="shared" si="17"/>
        <v/>
      </c>
      <c r="W46" s="12" t="str">
        <f t="shared" si="17"/>
        <v/>
      </c>
      <c r="X46" s="12" t="str">
        <f t="shared" si="17"/>
        <v/>
      </c>
      <c r="Y46" s="12"/>
      <c r="Z46" s="9" t="str">
        <f t="shared" si="18"/>
        <v/>
      </c>
      <c r="AA46" s="9" t="str">
        <f t="shared" si="18"/>
        <v/>
      </c>
      <c r="AB46" s="9" t="str">
        <f t="shared" si="18"/>
        <v/>
      </c>
      <c r="AC46" s="9" t="str">
        <f t="shared" si="18"/>
        <v/>
      </c>
      <c r="AD46" s="9" t="str">
        <f t="shared" si="18"/>
        <v/>
      </c>
      <c r="AE46" s="9" t="str">
        <f t="shared" si="18"/>
        <v/>
      </c>
      <c r="AF46" s="9"/>
      <c r="AG46" s="12" t="str">
        <f t="shared" si="19"/>
        <v/>
      </c>
      <c r="AH46" s="12" t="str">
        <f t="shared" si="19"/>
        <v/>
      </c>
      <c r="AI46" s="12" t="str">
        <f t="shared" si="19"/>
        <v/>
      </c>
      <c r="AJ46" s="12" t="str">
        <f t="shared" si="19"/>
        <v/>
      </c>
      <c r="AK46" s="12" t="str">
        <f t="shared" si="19"/>
        <v/>
      </c>
      <c r="AL46" s="12" t="str">
        <f t="shared" si="19"/>
        <v/>
      </c>
      <c r="AM46" s="12"/>
      <c r="AN46" s="15" t="str">
        <f t="shared" si="20"/>
        <v/>
      </c>
      <c r="AO46" s="15" t="str">
        <f t="shared" si="20"/>
        <v/>
      </c>
      <c r="AP46" s="15" t="str">
        <f t="shared" si="20"/>
        <v/>
      </c>
      <c r="AQ46" s="15" t="str">
        <f t="shared" si="20"/>
        <v/>
      </c>
      <c r="AR46" s="15" t="str">
        <f t="shared" si="20"/>
        <v/>
      </c>
      <c r="AS46" s="15" t="str">
        <f t="shared" si="20"/>
        <v/>
      </c>
      <c r="AT46" s="15"/>
      <c r="AU46" s="11" t="str">
        <f t="shared" si="21"/>
        <v/>
      </c>
      <c r="AV46" s="11" t="str">
        <f t="shared" si="21"/>
        <v/>
      </c>
      <c r="AW46" s="11" t="str">
        <f t="shared" si="21"/>
        <v/>
      </c>
      <c r="AX46" s="11" t="str">
        <f t="shared" si="21"/>
        <v/>
      </c>
      <c r="AY46" s="11" t="str">
        <f t="shared" si="21"/>
        <v/>
      </c>
      <c r="AZ46" s="11" t="str">
        <f t="shared" si="21"/>
        <v/>
      </c>
      <c r="BA46" s="31"/>
      <c r="BB46" s="11" t="str">
        <f t="shared" si="14"/>
        <v/>
      </c>
      <c r="BC46" s="11" t="str">
        <f t="shared" si="22"/>
        <v/>
      </c>
      <c r="BD46" s="11" t="str">
        <f t="shared" si="22"/>
        <v/>
      </c>
      <c r="BE46" s="11" t="str">
        <f t="shared" si="23"/>
        <v/>
      </c>
      <c r="BF46" s="11" t="str">
        <f t="shared" si="23"/>
        <v/>
      </c>
      <c r="BG46" s="11" t="str">
        <f t="shared" si="23"/>
        <v/>
      </c>
    </row>
    <row r="47" spans="2:59">
      <c r="B47" s="11" t="str">
        <f t="shared" si="1"/>
        <v/>
      </c>
      <c r="C47" s="29"/>
      <c r="D47" s="65" t="str">
        <f t="shared" si="2"/>
        <v/>
      </c>
      <c r="E47" s="10" t="str">
        <f t="shared" si="3"/>
        <v/>
      </c>
      <c r="F47" s="10" t="str">
        <f t="shared" si="4"/>
        <v/>
      </c>
      <c r="G47" s="31" t="str">
        <f t="shared" si="5"/>
        <v/>
      </c>
      <c r="H47" s="11" t="str">
        <f t="shared" si="6"/>
        <v/>
      </c>
      <c r="I47" s="61"/>
      <c r="J47" s="61"/>
      <c r="K47" s="61"/>
      <c r="L47" s="61"/>
      <c r="M47" s="61"/>
      <c r="N47" s="61"/>
      <c r="O47" s="67"/>
      <c r="P47" s="11" t="str">
        <f t="shared" si="7"/>
        <v/>
      </c>
      <c r="Q47" s="12" t="str">
        <f t="shared" si="8"/>
        <v/>
      </c>
      <c r="R47" s="12"/>
      <c r="S47" s="12" t="str">
        <f t="shared" si="17"/>
        <v/>
      </c>
      <c r="T47" s="12" t="str">
        <f t="shared" si="17"/>
        <v/>
      </c>
      <c r="U47" s="12" t="str">
        <f t="shared" si="17"/>
        <v/>
      </c>
      <c r="V47" s="12" t="str">
        <f t="shared" si="17"/>
        <v/>
      </c>
      <c r="W47" s="12" t="str">
        <f t="shared" si="17"/>
        <v/>
      </c>
      <c r="X47" s="12" t="str">
        <f t="shared" si="17"/>
        <v/>
      </c>
      <c r="Y47" s="12"/>
      <c r="Z47" s="9" t="str">
        <f t="shared" si="18"/>
        <v/>
      </c>
      <c r="AA47" s="9" t="str">
        <f t="shared" si="18"/>
        <v/>
      </c>
      <c r="AB47" s="9" t="str">
        <f t="shared" si="18"/>
        <v/>
      </c>
      <c r="AC47" s="9" t="str">
        <f t="shared" si="18"/>
        <v/>
      </c>
      <c r="AD47" s="9" t="str">
        <f t="shared" si="18"/>
        <v/>
      </c>
      <c r="AE47" s="9" t="str">
        <f t="shared" si="18"/>
        <v/>
      </c>
      <c r="AF47" s="9"/>
      <c r="AG47" s="12" t="str">
        <f t="shared" si="19"/>
        <v/>
      </c>
      <c r="AH47" s="12" t="str">
        <f t="shared" si="19"/>
        <v/>
      </c>
      <c r="AI47" s="12" t="str">
        <f t="shared" si="19"/>
        <v/>
      </c>
      <c r="AJ47" s="12" t="str">
        <f t="shared" si="19"/>
        <v/>
      </c>
      <c r="AK47" s="12" t="str">
        <f t="shared" si="19"/>
        <v/>
      </c>
      <c r="AL47" s="12" t="str">
        <f t="shared" si="19"/>
        <v/>
      </c>
      <c r="AM47" s="12"/>
      <c r="AN47" s="15" t="str">
        <f t="shared" si="20"/>
        <v/>
      </c>
      <c r="AO47" s="15" t="str">
        <f t="shared" si="20"/>
        <v/>
      </c>
      <c r="AP47" s="15" t="str">
        <f t="shared" si="20"/>
        <v/>
      </c>
      <c r="AQ47" s="15" t="str">
        <f t="shared" si="20"/>
        <v/>
      </c>
      <c r="AR47" s="15" t="str">
        <f t="shared" si="20"/>
        <v/>
      </c>
      <c r="AS47" s="15" t="str">
        <f t="shared" si="20"/>
        <v/>
      </c>
      <c r="AT47" s="15"/>
      <c r="AU47" s="11" t="str">
        <f t="shared" si="21"/>
        <v/>
      </c>
      <c r="AV47" s="11" t="str">
        <f t="shared" si="21"/>
        <v/>
      </c>
      <c r="AW47" s="11" t="str">
        <f t="shared" si="21"/>
        <v/>
      </c>
      <c r="AX47" s="11" t="str">
        <f t="shared" si="21"/>
        <v/>
      </c>
      <c r="AY47" s="11" t="str">
        <f t="shared" si="21"/>
        <v/>
      </c>
      <c r="AZ47" s="11" t="str">
        <f t="shared" si="21"/>
        <v/>
      </c>
      <c r="BA47" s="31"/>
      <c r="BB47" s="11" t="str">
        <f t="shared" si="14"/>
        <v/>
      </c>
      <c r="BC47" s="11" t="str">
        <f t="shared" si="22"/>
        <v/>
      </c>
      <c r="BD47" s="11" t="str">
        <f t="shared" si="22"/>
        <v/>
      </c>
      <c r="BE47" s="11" t="str">
        <f t="shared" si="23"/>
        <v/>
      </c>
      <c r="BF47" s="11" t="str">
        <f t="shared" si="23"/>
        <v/>
      </c>
      <c r="BG47" s="11" t="str">
        <f t="shared" si="23"/>
        <v/>
      </c>
    </row>
    <row r="48" spans="2:59">
      <c r="B48" s="11" t="str">
        <f t="shared" si="1"/>
        <v/>
      </c>
      <c r="C48" s="29"/>
      <c r="D48" s="65" t="str">
        <f t="shared" si="2"/>
        <v/>
      </c>
      <c r="E48" s="10" t="str">
        <f t="shared" si="3"/>
        <v/>
      </c>
      <c r="F48" s="10" t="str">
        <f t="shared" si="4"/>
        <v/>
      </c>
      <c r="G48" s="31" t="str">
        <f t="shared" si="5"/>
        <v/>
      </c>
      <c r="H48" s="11" t="str">
        <f t="shared" si="6"/>
        <v/>
      </c>
      <c r="I48" s="61"/>
      <c r="J48" s="61"/>
      <c r="K48" s="61"/>
      <c r="L48" s="61"/>
      <c r="M48" s="61"/>
      <c r="N48" s="61"/>
      <c r="O48" s="67"/>
      <c r="P48" s="11" t="str">
        <f t="shared" si="7"/>
        <v/>
      </c>
      <c r="Q48" s="12" t="str">
        <f t="shared" si="8"/>
        <v/>
      </c>
      <c r="R48" s="12"/>
      <c r="S48" s="12" t="str">
        <f t="shared" si="17"/>
        <v/>
      </c>
      <c r="T48" s="12" t="str">
        <f t="shared" si="17"/>
        <v/>
      </c>
      <c r="U48" s="12" t="str">
        <f t="shared" si="17"/>
        <v/>
      </c>
      <c r="V48" s="12" t="str">
        <f t="shared" si="17"/>
        <v/>
      </c>
      <c r="W48" s="12" t="str">
        <f t="shared" si="17"/>
        <v/>
      </c>
      <c r="X48" s="12" t="str">
        <f t="shared" si="17"/>
        <v/>
      </c>
      <c r="Y48" s="12"/>
      <c r="Z48" s="9" t="str">
        <f t="shared" si="18"/>
        <v/>
      </c>
      <c r="AA48" s="9" t="str">
        <f t="shared" si="18"/>
        <v/>
      </c>
      <c r="AB48" s="9" t="str">
        <f t="shared" si="18"/>
        <v/>
      </c>
      <c r="AC48" s="9" t="str">
        <f t="shared" si="18"/>
        <v/>
      </c>
      <c r="AD48" s="9" t="str">
        <f t="shared" si="18"/>
        <v/>
      </c>
      <c r="AE48" s="9" t="str">
        <f t="shared" si="18"/>
        <v/>
      </c>
      <c r="AF48" s="9"/>
      <c r="AG48" s="12" t="str">
        <f t="shared" si="19"/>
        <v/>
      </c>
      <c r="AH48" s="12" t="str">
        <f t="shared" si="19"/>
        <v/>
      </c>
      <c r="AI48" s="12" t="str">
        <f t="shared" si="19"/>
        <v/>
      </c>
      <c r="AJ48" s="12" t="str">
        <f t="shared" si="19"/>
        <v/>
      </c>
      <c r="AK48" s="12" t="str">
        <f t="shared" si="19"/>
        <v/>
      </c>
      <c r="AL48" s="12" t="str">
        <f t="shared" si="19"/>
        <v/>
      </c>
      <c r="AM48" s="12"/>
      <c r="AN48" s="15" t="str">
        <f t="shared" si="20"/>
        <v/>
      </c>
      <c r="AO48" s="15" t="str">
        <f t="shared" si="20"/>
        <v/>
      </c>
      <c r="AP48" s="15" t="str">
        <f t="shared" si="20"/>
        <v/>
      </c>
      <c r="AQ48" s="15" t="str">
        <f t="shared" si="20"/>
        <v/>
      </c>
      <c r="AR48" s="15" t="str">
        <f t="shared" si="20"/>
        <v/>
      </c>
      <c r="AS48" s="15" t="str">
        <f t="shared" si="20"/>
        <v/>
      </c>
      <c r="AT48" s="15"/>
      <c r="AU48" s="11" t="str">
        <f t="shared" si="21"/>
        <v/>
      </c>
      <c r="AV48" s="11" t="str">
        <f t="shared" si="21"/>
        <v/>
      </c>
      <c r="AW48" s="11" t="str">
        <f t="shared" si="21"/>
        <v/>
      </c>
      <c r="AX48" s="11" t="str">
        <f t="shared" si="21"/>
        <v/>
      </c>
      <c r="AY48" s="11" t="str">
        <f t="shared" si="21"/>
        <v/>
      </c>
      <c r="AZ48" s="11" t="str">
        <f t="shared" si="21"/>
        <v/>
      </c>
      <c r="BA48" s="31"/>
      <c r="BB48" s="11" t="str">
        <f t="shared" si="14"/>
        <v/>
      </c>
      <c r="BC48" s="11" t="str">
        <f t="shared" si="22"/>
        <v/>
      </c>
      <c r="BD48" s="11" t="str">
        <f t="shared" si="22"/>
        <v/>
      </c>
      <c r="BE48" s="11" t="str">
        <f t="shared" si="23"/>
        <v/>
      </c>
      <c r="BF48" s="11" t="str">
        <f t="shared" si="23"/>
        <v/>
      </c>
      <c r="BG48" s="11" t="str">
        <f t="shared" si="23"/>
        <v/>
      </c>
    </row>
    <row r="49" spans="2:59">
      <c r="B49" s="11" t="str">
        <f t="shared" si="1"/>
        <v/>
      </c>
      <c r="C49" s="29"/>
      <c r="D49" s="65" t="str">
        <f t="shared" si="2"/>
        <v/>
      </c>
      <c r="E49" s="10" t="str">
        <f t="shared" si="3"/>
        <v/>
      </c>
      <c r="F49" s="10" t="str">
        <f t="shared" si="4"/>
        <v/>
      </c>
      <c r="G49" s="31" t="str">
        <f t="shared" si="5"/>
        <v/>
      </c>
      <c r="H49" s="11" t="str">
        <f t="shared" si="6"/>
        <v/>
      </c>
      <c r="I49" s="61"/>
      <c r="J49" s="61"/>
      <c r="K49" s="61"/>
      <c r="L49" s="61"/>
      <c r="M49" s="61"/>
      <c r="N49" s="61"/>
      <c r="O49" s="67"/>
      <c r="P49" s="11" t="str">
        <f t="shared" si="7"/>
        <v/>
      </c>
      <c r="Q49" s="12" t="str">
        <f t="shared" si="8"/>
        <v/>
      </c>
      <c r="R49" s="12"/>
      <c r="S49" s="12" t="str">
        <f t="shared" si="17"/>
        <v/>
      </c>
      <c r="T49" s="12" t="str">
        <f t="shared" si="17"/>
        <v/>
      </c>
      <c r="U49" s="12" t="str">
        <f t="shared" si="17"/>
        <v/>
      </c>
      <c r="V49" s="12" t="str">
        <f t="shared" si="17"/>
        <v/>
      </c>
      <c r="W49" s="12" t="str">
        <f t="shared" si="17"/>
        <v/>
      </c>
      <c r="X49" s="12" t="str">
        <f t="shared" si="17"/>
        <v/>
      </c>
      <c r="Y49" s="12"/>
      <c r="Z49" s="9" t="str">
        <f t="shared" si="18"/>
        <v/>
      </c>
      <c r="AA49" s="9" t="str">
        <f t="shared" si="18"/>
        <v/>
      </c>
      <c r="AB49" s="9" t="str">
        <f t="shared" si="18"/>
        <v/>
      </c>
      <c r="AC49" s="9" t="str">
        <f t="shared" si="18"/>
        <v/>
      </c>
      <c r="AD49" s="9" t="str">
        <f t="shared" si="18"/>
        <v/>
      </c>
      <c r="AE49" s="9" t="str">
        <f t="shared" si="18"/>
        <v/>
      </c>
      <c r="AF49" s="9"/>
      <c r="AG49" s="12" t="str">
        <f t="shared" si="19"/>
        <v/>
      </c>
      <c r="AH49" s="12" t="str">
        <f t="shared" si="19"/>
        <v/>
      </c>
      <c r="AI49" s="12" t="str">
        <f t="shared" si="19"/>
        <v/>
      </c>
      <c r="AJ49" s="12" t="str">
        <f t="shared" si="19"/>
        <v/>
      </c>
      <c r="AK49" s="12" t="str">
        <f t="shared" si="19"/>
        <v/>
      </c>
      <c r="AL49" s="12" t="str">
        <f t="shared" si="19"/>
        <v/>
      </c>
      <c r="AM49" s="12"/>
      <c r="AN49" s="15" t="str">
        <f t="shared" si="20"/>
        <v/>
      </c>
      <c r="AO49" s="15" t="str">
        <f t="shared" si="20"/>
        <v/>
      </c>
      <c r="AP49" s="15" t="str">
        <f t="shared" si="20"/>
        <v/>
      </c>
      <c r="AQ49" s="15" t="str">
        <f t="shared" si="20"/>
        <v/>
      </c>
      <c r="AR49" s="15" t="str">
        <f t="shared" si="20"/>
        <v/>
      </c>
      <c r="AS49" s="15" t="str">
        <f t="shared" si="20"/>
        <v/>
      </c>
      <c r="AT49" s="15"/>
      <c r="AU49" s="11" t="str">
        <f t="shared" si="21"/>
        <v/>
      </c>
      <c r="AV49" s="11" t="str">
        <f t="shared" si="21"/>
        <v/>
      </c>
      <c r="AW49" s="11" t="str">
        <f t="shared" si="21"/>
        <v/>
      </c>
      <c r="AX49" s="11" t="str">
        <f t="shared" si="21"/>
        <v/>
      </c>
      <c r="AY49" s="11" t="str">
        <f t="shared" si="21"/>
        <v/>
      </c>
      <c r="AZ49" s="11" t="str">
        <f t="shared" si="21"/>
        <v/>
      </c>
      <c r="BA49" s="31"/>
      <c r="BB49" s="11" t="str">
        <f t="shared" si="14"/>
        <v/>
      </c>
      <c r="BC49" s="11" t="str">
        <f t="shared" si="22"/>
        <v/>
      </c>
      <c r="BD49" s="11" t="str">
        <f t="shared" si="22"/>
        <v/>
      </c>
      <c r="BE49" s="11" t="str">
        <f t="shared" si="23"/>
        <v/>
      </c>
      <c r="BF49" s="11" t="str">
        <f t="shared" si="23"/>
        <v/>
      </c>
      <c r="BG49" s="11" t="str">
        <f t="shared" si="23"/>
        <v/>
      </c>
    </row>
    <row r="50" spans="2:59">
      <c r="B50" s="11" t="str">
        <f t="shared" si="1"/>
        <v/>
      </c>
      <c r="C50" s="29"/>
      <c r="D50" s="65" t="str">
        <f t="shared" si="2"/>
        <v/>
      </c>
      <c r="E50" s="10" t="str">
        <f t="shared" si="3"/>
        <v/>
      </c>
      <c r="F50" s="10" t="str">
        <f t="shared" si="4"/>
        <v/>
      </c>
      <c r="G50" s="31" t="str">
        <f t="shared" si="5"/>
        <v/>
      </c>
      <c r="H50" s="11" t="str">
        <f t="shared" si="6"/>
        <v/>
      </c>
      <c r="I50" s="61"/>
      <c r="J50" s="61"/>
      <c r="K50" s="61"/>
      <c r="L50" s="61"/>
      <c r="M50" s="61"/>
      <c r="N50" s="61"/>
      <c r="O50" s="67"/>
      <c r="P50" s="11" t="str">
        <f t="shared" si="7"/>
        <v/>
      </c>
      <c r="Q50" s="12" t="str">
        <f t="shared" si="8"/>
        <v/>
      </c>
      <c r="R50" s="12"/>
      <c r="S50" s="12" t="str">
        <f t="shared" si="17"/>
        <v/>
      </c>
      <c r="T50" s="12" t="str">
        <f t="shared" si="17"/>
        <v/>
      </c>
      <c r="U50" s="12" t="str">
        <f t="shared" si="17"/>
        <v/>
      </c>
      <c r="V50" s="12" t="str">
        <f t="shared" si="17"/>
        <v/>
      </c>
      <c r="W50" s="12" t="str">
        <f t="shared" si="17"/>
        <v/>
      </c>
      <c r="X50" s="12" t="str">
        <f t="shared" si="17"/>
        <v/>
      </c>
      <c r="Y50" s="12"/>
      <c r="Z50" s="9" t="str">
        <f t="shared" si="18"/>
        <v/>
      </c>
      <c r="AA50" s="9" t="str">
        <f t="shared" si="18"/>
        <v/>
      </c>
      <c r="AB50" s="9" t="str">
        <f t="shared" si="18"/>
        <v/>
      </c>
      <c r="AC50" s="9" t="str">
        <f t="shared" si="18"/>
        <v/>
      </c>
      <c r="AD50" s="9" t="str">
        <f t="shared" si="18"/>
        <v/>
      </c>
      <c r="AE50" s="9" t="str">
        <f t="shared" si="18"/>
        <v/>
      </c>
      <c r="AF50" s="9"/>
      <c r="AG50" s="12" t="str">
        <f t="shared" si="19"/>
        <v/>
      </c>
      <c r="AH50" s="12" t="str">
        <f t="shared" si="19"/>
        <v/>
      </c>
      <c r="AI50" s="12" t="str">
        <f t="shared" si="19"/>
        <v/>
      </c>
      <c r="AJ50" s="12" t="str">
        <f t="shared" si="19"/>
        <v/>
      </c>
      <c r="AK50" s="12" t="str">
        <f t="shared" si="19"/>
        <v/>
      </c>
      <c r="AL50" s="12" t="str">
        <f t="shared" si="19"/>
        <v/>
      </c>
      <c r="AM50" s="12"/>
      <c r="AN50" s="15" t="str">
        <f t="shared" si="20"/>
        <v/>
      </c>
      <c r="AO50" s="15" t="str">
        <f t="shared" si="20"/>
        <v/>
      </c>
      <c r="AP50" s="15" t="str">
        <f t="shared" si="20"/>
        <v/>
      </c>
      <c r="AQ50" s="15" t="str">
        <f t="shared" si="20"/>
        <v/>
      </c>
      <c r="AR50" s="15" t="str">
        <f t="shared" si="20"/>
        <v/>
      </c>
      <c r="AS50" s="15" t="str">
        <f t="shared" si="20"/>
        <v/>
      </c>
      <c r="AT50" s="15"/>
      <c r="AU50" s="11" t="str">
        <f t="shared" si="21"/>
        <v/>
      </c>
      <c r="AV50" s="11" t="str">
        <f t="shared" si="21"/>
        <v/>
      </c>
      <c r="AW50" s="11" t="str">
        <f t="shared" si="21"/>
        <v/>
      </c>
      <c r="AX50" s="11" t="str">
        <f t="shared" si="21"/>
        <v/>
      </c>
      <c r="AY50" s="11" t="str">
        <f t="shared" si="21"/>
        <v/>
      </c>
      <c r="AZ50" s="11" t="str">
        <f t="shared" si="21"/>
        <v/>
      </c>
      <c r="BA50" s="31"/>
      <c r="BB50" s="11" t="str">
        <f t="shared" si="14"/>
        <v/>
      </c>
      <c r="BC50" s="11" t="str">
        <f t="shared" si="22"/>
        <v/>
      </c>
      <c r="BD50" s="11" t="str">
        <f t="shared" si="22"/>
        <v/>
      </c>
      <c r="BE50" s="11" t="str">
        <f t="shared" si="23"/>
        <v/>
      </c>
      <c r="BF50" s="11" t="str">
        <f t="shared" si="23"/>
        <v/>
      </c>
      <c r="BG50" s="11" t="str">
        <f t="shared" si="23"/>
        <v/>
      </c>
    </row>
    <row r="51" spans="2:59">
      <c r="B51" s="11" t="str">
        <f t="shared" si="1"/>
        <v/>
      </c>
      <c r="C51" s="29"/>
      <c r="D51" s="65" t="str">
        <f t="shared" si="2"/>
        <v/>
      </c>
      <c r="E51" s="10" t="str">
        <f t="shared" si="3"/>
        <v/>
      </c>
      <c r="F51" s="10" t="str">
        <f t="shared" si="4"/>
        <v/>
      </c>
      <c r="G51" s="31" t="str">
        <f t="shared" si="5"/>
        <v/>
      </c>
      <c r="H51" s="11" t="str">
        <f t="shared" si="6"/>
        <v/>
      </c>
      <c r="I51" s="61"/>
      <c r="J51" s="61"/>
      <c r="K51" s="61"/>
      <c r="L51" s="61"/>
      <c r="M51" s="61"/>
      <c r="N51" s="61"/>
      <c r="O51" s="67"/>
      <c r="P51" s="11" t="str">
        <f t="shared" si="7"/>
        <v/>
      </c>
      <c r="Q51" s="12" t="str">
        <f t="shared" si="8"/>
        <v/>
      </c>
      <c r="R51" s="12"/>
      <c r="S51" s="12" t="str">
        <f t="shared" si="17"/>
        <v/>
      </c>
      <c r="T51" s="12" t="str">
        <f t="shared" si="17"/>
        <v/>
      </c>
      <c r="U51" s="12" t="str">
        <f t="shared" si="17"/>
        <v/>
      </c>
      <c r="V51" s="12" t="str">
        <f t="shared" si="17"/>
        <v/>
      </c>
      <c r="W51" s="12" t="str">
        <f t="shared" si="17"/>
        <v/>
      </c>
      <c r="X51" s="12" t="str">
        <f t="shared" si="17"/>
        <v/>
      </c>
      <c r="Y51" s="12"/>
      <c r="Z51" s="9" t="str">
        <f t="shared" si="18"/>
        <v/>
      </c>
      <c r="AA51" s="9" t="str">
        <f t="shared" si="18"/>
        <v/>
      </c>
      <c r="AB51" s="9" t="str">
        <f t="shared" si="18"/>
        <v/>
      </c>
      <c r="AC51" s="9" t="str">
        <f t="shared" si="18"/>
        <v/>
      </c>
      <c r="AD51" s="9" t="str">
        <f t="shared" si="18"/>
        <v/>
      </c>
      <c r="AE51" s="9" t="str">
        <f t="shared" si="18"/>
        <v/>
      </c>
      <c r="AF51" s="9"/>
      <c r="AG51" s="12" t="str">
        <f t="shared" si="19"/>
        <v/>
      </c>
      <c r="AH51" s="12" t="str">
        <f t="shared" si="19"/>
        <v/>
      </c>
      <c r="AI51" s="12" t="str">
        <f t="shared" si="19"/>
        <v/>
      </c>
      <c r="AJ51" s="12" t="str">
        <f t="shared" si="19"/>
        <v/>
      </c>
      <c r="AK51" s="12" t="str">
        <f t="shared" si="19"/>
        <v/>
      </c>
      <c r="AL51" s="12" t="str">
        <f t="shared" si="19"/>
        <v/>
      </c>
      <c r="AM51" s="12"/>
      <c r="AN51" s="15" t="str">
        <f t="shared" si="20"/>
        <v/>
      </c>
      <c r="AO51" s="15" t="str">
        <f t="shared" si="20"/>
        <v/>
      </c>
      <c r="AP51" s="15" t="str">
        <f t="shared" si="20"/>
        <v/>
      </c>
      <c r="AQ51" s="15" t="str">
        <f t="shared" si="20"/>
        <v/>
      </c>
      <c r="AR51" s="15" t="str">
        <f t="shared" si="20"/>
        <v/>
      </c>
      <c r="AS51" s="15" t="str">
        <f t="shared" si="20"/>
        <v/>
      </c>
      <c r="AT51" s="15"/>
      <c r="AU51" s="11" t="str">
        <f t="shared" si="21"/>
        <v/>
      </c>
      <c r="AV51" s="11" t="str">
        <f t="shared" si="21"/>
        <v/>
      </c>
      <c r="AW51" s="11" t="str">
        <f t="shared" si="21"/>
        <v/>
      </c>
      <c r="AX51" s="11" t="str">
        <f t="shared" si="21"/>
        <v/>
      </c>
      <c r="AY51" s="11" t="str">
        <f t="shared" si="21"/>
        <v/>
      </c>
      <c r="AZ51" s="11" t="str">
        <f t="shared" si="21"/>
        <v/>
      </c>
      <c r="BA51" s="31"/>
      <c r="BB51" s="11" t="str">
        <f t="shared" si="14"/>
        <v/>
      </c>
      <c r="BC51" s="11" t="str">
        <f t="shared" si="22"/>
        <v/>
      </c>
      <c r="BD51" s="11" t="str">
        <f t="shared" si="22"/>
        <v/>
      </c>
      <c r="BE51" s="11" t="str">
        <f t="shared" si="23"/>
        <v/>
      </c>
      <c r="BF51" s="11" t="str">
        <f t="shared" si="23"/>
        <v/>
      </c>
      <c r="BG51" s="11" t="str">
        <f t="shared" si="23"/>
        <v/>
      </c>
    </row>
    <row r="52" spans="2:59">
      <c r="B52" s="11" t="str">
        <f t="shared" si="1"/>
        <v/>
      </c>
      <c r="C52" s="29"/>
      <c r="D52" s="65" t="str">
        <f t="shared" si="2"/>
        <v/>
      </c>
      <c r="E52" s="10" t="str">
        <f t="shared" si="3"/>
        <v/>
      </c>
      <c r="F52" s="10" t="str">
        <f t="shared" si="4"/>
        <v/>
      </c>
      <c r="G52" s="31" t="str">
        <f t="shared" si="5"/>
        <v/>
      </c>
      <c r="H52" s="11" t="str">
        <f t="shared" si="6"/>
        <v/>
      </c>
      <c r="I52" s="61"/>
      <c r="J52" s="61"/>
      <c r="K52" s="61"/>
      <c r="L52" s="61"/>
      <c r="M52" s="61"/>
      <c r="N52" s="61"/>
      <c r="O52" s="67"/>
      <c r="P52" s="11" t="str">
        <f t="shared" si="7"/>
        <v/>
      </c>
      <c r="Q52" s="12" t="str">
        <f t="shared" si="8"/>
        <v/>
      </c>
      <c r="R52" s="12"/>
      <c r="S52" s="12" t="str">
        <f t="shared" si="17"/>
        <v/>
      </c>
      <c r="T52" s="12" t="str">
        <f t="shared" si="17"/>
        <v/>
      </c>
      <c r="U52" s="12" t="str">
        <f t="shared" si="17"/>
        <v/>
      </c>
      <c r="V52" s="12" t="str">
        <f t="shared" si="17"/>
        <v/>
      </c>
      <c r="W52" s="12" t="str">
        <f t="shared" si="17"/>
        <v/>
      </c>
      <c r="X52" s="12" t="str">
        <f t="shared" si="17"/>
        <v/>
      </c>
      <c r="Y52" s="12"/>
      <c r="Z52" s="9" t="str">
        <f t="shared" si="18"/>
        <v/>
      </c>
      <c r="AA52" s="9" t="str">
        <f t="shared" si="18"/>
        <v/>
      </c>
      <c r="AB52" s="9" t="str">
        <f t="shared" si="18"/>
        <v/>
      </c>
      <c r="AC52" s="9" t="str">
        <f t="shared" si="18"/>
        <v/>
      </c>
      <c r="AD52" s="9" t="str">
        <f t="shared" si="18"/>
        <v/>
      </c>
      <c r="AE52" s="9" t="str">
        <f t="shared" si="18"/>
        <v/>
      </c>
      <c r="AF52" s="9"/>
      <c r="AG52" s="12" t="str">
        <f t="shared" si="19"/>
        <v/>
      </c>
      <c r="AH52" s="12" t="str">
        <f t="shared" si="19"/>
        <v/>
      </c>
      <c r="AI52" s="12" t="str">
        <f t="shared" si="19"/>
        <v/>
      </c>
      <c r="AJ52" s="12" t="str">
        <f t="shared" si="19"/>
        <v/>
      </c>
      <c r="AK52" s="12" t="str">
        <f t="shared" si="19"/>
        <v/>
      </c>
      <c r="AL52" s="12" t="str">
        <f t="shared" si="19"/>
        <v/>
      </c>
      <c r="AM52" s="12"/>
      <c r="AN52" s="15" t="str">
        <f t="shared" si="20"/>
        <v/>
      </c>
      <c r="AO52" s="15" t="str">
        <f t="shared" si="20"/>
        <v/>
      </c>
      <c r="AP52" s="15" t="str">
        <f t="shared" si="20"/>
        <v/>
      </c>
      <c r="AQ52" s="15" t="str">
        <f t="shared" si="20"/>
        <v/>
      </c>
      <c r="AR52" s="15" t="str">
        <f t="shared" si="20"/>
        <v/>
      </c>
      <c r="AS52" s="15" t="str">
        <f t="shared" si="20"/>
        <v/>
      </c>
      <c r="AT52" s="15"/>
      <c r="AU52" s="11" t="str">
        <f t="shared" si="21"/>
        <v/>
      </c>
      <c r="AV52" s="11" t="str">
        <f t="shared" si="21"/>
        <v/>
      </c>
      <c r="AW52" s="11" t="str">
        <f t="shared" si="21"/>
        <v/>
      </c>
      <c r="AX52" s="11" t="str">
        <f t="shared" si="21"/>
        <v/>
      </c>
      <c r="AY52" s="11" t="str">
        <f t="shared" si="21"/>
        <v/>
      </c>
      <c r="AZ52" s="11" t="str">
        <f t="shared" si="21"/>
        <v/>
      </c>
      <c r="BA52" s="31"/>
      <c r="BB52" s="11" t="str">
        <f t="shared" si="14"/>
        <v/>
      </c>
      <c r="BC52" s="11" t="str">
        <f t="shared" si="22"/>
        <v/>
      </c>
      <c r="BD52" s="11" t="str">
        <f t="shared" si="22"/>
        <v/>
      </c>
      <c r="BE52" s="11" t="str">
        <f t="shared" si="23"/>
        <v/>
      </c>
      <c r="BF52" s="11" t="str">
        <f t="shared" si="23"/>
        <v/>
      </c>
      <c r="BG52" s="11" t="str">
        <f t="shared" si="23"/>
        <v/>
      </c>
    </row>
    <row r="53" spans="2:59">
      <c r="B53" s="11" t="str">
        <f t="shared" si="1"/>
        <v/>
      </c>
      <c r="C53" s="29"/>
      <c r="D53" s="65" t="str">
        <f t="shared" si="2"/>
        <v/>
      </c>
      <c r="E53" s="10" t="str">
        <f t="shared" si="3"/>
        <v/>
      </c>
      <c r="F53" s="10" t="str">
        <f t="shared" si="4"/>
        <v/>
      </c>
      <c r="G53" s="31" t="str">
        <f t="shared" si="5"/>
        <v/>
      </c>
      <c r="H53" s="11" t="str">
        <f t="shared" si="6"/>
        <v/>
      </c>
      <c r="I53" s="61"/>
      <c r="J53" s="61"/>
      <c r="K53" s="61"/>
      <c r="L53" s="61"/>
      <c r="M53" s="61"/>
      <c r="N53" s="61"/>
      <c r="O53" s="67"/>
      <c r="P53" s="11" t="str">
        <f t="shared" si="7"/>
        <v/>
      </c>
      <c r="Q53" s="12" t="str">
        <f t="shared" si="8"/>
        <v/>
      </c>
      <c r="R53" s="12"/>
      <c r="S53" s="12" t="str">
        <f t="shared" si="17"/>
        <v/>
      </c>
      <c r="T53" s="12" t="str">
        <f t="shared" si="17"/>
        <v/>
      </c>
      <c r="U53" s="12" t="str">
        <f t="shared" si="17"/>
        <v/>
      </c>
      <c r="V53" s="12" t="str">
        <f t="shared" si="17"/>
        <v/>
      </c>
      <c r="W53" s="12" t="str">
        <f t="shared" si="17"/>
        <v/>
      </c>
      <c r="X53" s="12" t="str">
        <f t="shared" si="17"/>
        <v/>
      </c>
      <c r="Y53" s="12"/>
      <c r="Z53" s="9" t="str">
        <f t="shared" si="18"/>
        <v/>
      </c>
      <c r="AA53" s="9" t="str">
        <f t="shared" si="18"/>
        <v/>
      </c>
      <c r="AB53" s="9" t="str">
        <f t="shared" si="18"/>
        <v/>
      </c>
      <c r="AC53" s="9" t="str">
        <f t="shared" si="18"/>
        <v/>
      </c>
      <c r="AD53" s="9" t="str">
        <f t="shared" si="18"/>
        <v/>
      </c>
      <c r="AE53" s="9" t="str">
        <f t="shared" si="18"/>
        <v/>
      </c>
      <c r="AF53" s="9"/>
      <c r="AG53" s="12" t="str">
        <f t="shared" si="19"/>
        <v/>
      </c>
      <c r="AH53" s="12" t="str">
        <f t="shared" si="19"/>
        <v/>
      </c>
      <c r="AI53" s="12" t="str">
        <f t="shared" si="19"/>
        <v/>
      </c>
      <c r="AJ53" s="12" t="str">
        <f t="shared" si="19"/>
        <v/>
      </c>
      <c r="AK53" s="12" t="str">
        <f t="shared" si="19"/>
        <v/>
      </c>
      <c r="AL53" s="12" t="str">
        <f t="shared" si="19"/>
        <v/>
      </c>
      <c r="AM53" s="12"/>
      <c r="AN53" s="15" t="str">
        <f t="shared" si="20"/>
        <v/>
      </c>
      <c r="AO53" s="15" t="str">
        <f t="shared" si="20"/>
        <v/>
      </c>
      <c r="AP53" s="15" t="str">
        <f t="shared" si="20"/>
        <v/>
      </c>
      <c r="AQ53" s="15" t="str">
        <f t="shared" si="20"/>
        <v/>
      </c>
      <c r="AR53" s="15" t="str">
        <f t="shared" si="20"/>
        <v/>
      </c>
      <c r="AS53" s="15" t="str">
        <f t="shared" si="20"/>
        <v/>
      </c>
      <c r="AT53" s="15"/>
      <c r="AU53" s="11" t="str">
        <f t="shared" si="21"/>
        <v/>
      </c>
      <c r="AV53" s="11" t="str">
        <f t="shared" si="21"/>
        <v/>
      </c>
      <c r="AW53" s="11" t="str">
        <f t="shared" si="21"/>
        <v/>
      </c>
      <c r="AX53" s="11" t="str">
        <f t="shared" si="21"/>
        <v/>
      </c>
      <c r="AY53" s="11" t="str">
        <f t="shared" si="21"/>
        <v/>
      </c>
      <c r="AZ53" s="11" t="str">
        <f t="shared" si="21"/>
        <v/>
      </c>
      <c r="BA53" s="31"/>
      <c r="BB53" s="11" t="str">
        <f t="shared" si="14"/>
        <v/>
      </c>
      <c r="BC53" s="11" t="str">
        <f t="shared" si="22"/>
        <v/>
      </c>
      <c r="BD53" s="11" t="str">
        <f t="shared" si="22"/>
        <v/>
      </c>
      <c r="BE53" s="11" t="str">
        <f t="shared" si="23"/>
        <v/>
      </c>
      <c r="BF53" s="11" t="str">
        <f t="shared" si="23"/>
        <v/>
      </c>
      <c r="BG53" s="11" t="str">
        <f t="shared" si="23"/>
        <v/>
      </c>
    </row>
    <row r="54" spans="2:59">
      <c r="B54" s="11" t="str">
        <f t="shared" si="1"/>
        <v/>
      </c>
      <c r="C54" s="29"/>
      <c r="D54" s="65" t="str">
        <f t="shared" si="2"/>
        <v/>
      </c>
      <c r="E54" s="10" t="str">
        <f t="shared" si="3"/>
        <v/>
      </c>
      <c r="F54" s="10" t="str">
        <f t="shared" si="4"/>
        <v/>
      </c>
      <c r="G54" s="31" t="str">
        <f t="shared" si="5"/>
        <v/>
      </c>
      <c r="H54" s="11" t="str">
        <f t="shared" si="6"/>
        <v/>
      </c>
      <c r="I54" s="61"/>
      <c r="J54" s="61"/>
      <c r="K54" s="61"/>
      <c r="L54" s="61"/>
      <c r="M54" s="61"/>
      <c r="N54" s="61"/>
      <c r="O54" s="67"/>
      <c r="P54" s="11" t="str">
        <f t="shared" si="7"/>
        <v/>
      </c>
      <c r="Q54" s="12" t="str">
        <f t="shared" si="8"/>
        <v/>
      </c>
      <c r="R54" s="12"/>
      <c r="S54" s="12" t="str">
        <f t="shared" si="17"/>
        <v/>
      </c>
      <c r="T54" s="12" t="str">
        <f t="shared" si="17"/>
        <v/>
      </c>
      <c r="U54" s="12" t="str">
        <f t="shared" si="17"/>
        <v/>
      </c>
      <c r="V54" s="12" t="str">
        <f t="shared" si="17"/>
        <v/>
      </c>
      <c r="W54" s="12" t="str">
        <f t="shared" si="17"/>
        <v/>
      </c>
      <c r="X54" s="12" t="str">
        <f t="shared" si="17"/>
        <v/>
      </c>
      <c r="Y54" s="12"/>
      <c r="Z54" s="9" t="str">
        <f t="shared" si="18"/>
        <v/>
      </c>
      <c r="AA54" s="9" t="str">
        <f t="shared" si="18"/>
        <v/>
      </c>
      <c r="AB54" s="9" t="str">
        <f t="shared" si="18"/>
        <v/>
      </c>
      <c r="AC54" s="9" t="str">
        <f t="shared" si="18"/>
        <v/>
      </c>
      <c r="AD54" s="9" t="str">
        <f t="shared" si="18"/>
        <v/>
      </c>
      <c r="AE54" s="9" t="str">
        <f t="shared" si="18"/>
        <v/>
      </c>
      <c r="AF54" s="9"/>
      <c r="AG54" s="12" t="str">
        <f t="shared" si="19"/>
        <v/>
      </c>
      <c r="AH54" s="12" t="str">
        <f t="shared" si="19"/>
        <v/>
      </c>
      <c r="AI54" s="12" t="str">
        <f t="shared" si="19"/>
        <v/>
      </c>
      <c r="AJ54" s="12" t="str">
        <f t="shared" si="19"/>
        <v/>
      </c>
      <c r="AK54" s="12" t="str">
        <f t="shared" si="19"/>
        <v/>
      </c>
      <c r="AL54" s="12" t="str">
        <f t="shared" si="19"/>
        <v/>
      </c>
      <c r="AM54" s="12"/>
      <c r="AN54" s="15" t="str">
        <f t="shared" si="20"/>
        <v/>
      </c>
      <c r="AO54" s="15" t="str">
        <f t="shared" si="20"/>
        <v/>
      </c>
      <c r="AP54" s="15" t="str">
        <f t="shared" si="20"/>
        <v/>
      </c>
      <c r="AQ54" s="15" t="str">
        <f t="shared" si="20"/>
        <v/>
      </c>
      <c r="AR54" s="15" t="str">
        <f t="shared" si="20"/>
        <v/>
      </c>
      <c r="AS54" s="15" t="str">
        <f t="shared" si="20"/>
        <v/>
      </c>
      <c r="AT54" s="15"/>
      <c r="AU54" s="11" t="str">
        <f t="shared" si="21"/>
        <v/>
      </c>
      <c r="AV54" s="11" t="str">
        <f t="shared" si="21"/>
        <v/>
      </c>
      <c r="AW54" s="11" t="str">
        <f t="shared" si="21"/>
        <v/>
      </c>
      <c r="AX54" s="11" t="str">
        <f t="shared" si="21"/>
        <v/>
      </c>
      <c r="AY54" s="11" t="str">
        <f t="shared" si="21"/>
        <v/>
      </c>
      <c r="AZ54" s="11" t="str">
        <f t="shared" si="21"/>
        <v/>
      </c>
      <c r="BA54" s="31"/>
      <c r="BB54" s="11" t="str">
        <f t="shared" si="14"/>
        <v/>
      </c>
      <c r="BC54" s="11" t="str">
        <f t="shared" si="22"/>
        <v/>
      </c>
      <c r="BD54" s="11" t="str">
        <f t="shared" si="22"/>
        <v/>
      </c>
      <c r="BE54" s="11" t="str">
        <f t="shared" si="23"/>
        <v/>
      </c>
      <c r="BF54" s="11" t="str">
        <f t="shared" si="23"/>
        <v/>
      </c>
      <c r="BG54" s="11" t="str">
        <f t="shared" si="23"/>
        <v/>
      </c>
    </row>
    <row r="55" spans="2:59">
      <c r="B55" s="11" t="str">
        <f t="shared" si="1"/>
        <v/>
      </c>
      <c r="C55" s="29"/>
      <c r="D55" s="65" t="str">
        <f t="shared" si="2"/>
        <v/>
      </c>
      <c r="E55" s="10" t="str">
        <f t="shared" si="3"/>
        <v/>
      </c>
      <c r="F55" s="10" t="str">
        <f t="shared" si="4"/>
        <v/>
      </c>
      <c r="G55" s="31" t="str">
        <f t="shared" si="5"/>
        <v/>
      </c>
      <c r="H55" s="11" t="str">
        <f t="shared" si="6"/>
        <v/>
      </c>
      <c r="I55" s="61"/>
      <c r="J55" s="61"/>
      <c r="K55" s="61"/>
      <c r="L55" s="61"/>
      <c r="M55" s="61"/>
      <c r="N55" s="61"/>
      <c r="O55" s="67"/>
      <c r="P55" s="11" t="str">
        <f t="shared" si="7"/>
        <v/>
      </c>
      <c r="Q55" s="12" t="str">
        <f t="shared" si="8"/>
        <v/>
      </c>
      <c r="R55" s="12"/>
      <c r="S55" s="12" t="str">
        <f t="shared" si="17"/>
        <v/>
      </c>
      <c r="T55" s="12" t="str">
        <f t="shared" si="17"/>
        <v/>
      </c>
      <c r="U55" s="12" t="str">
        <f t="shared" si="17"/>
        <v/>
      </c>
      <c r="V55" s="12" t="str">
        <f t="shared" si="17"/>
        <v/>
      </c>
      <c r="W55" s="12" t="str">
        <f t="shared" si="17"/>
        <v/>
      </c>
      <c r="X55" s="12" t="str">
        <f t="shared" si="17"/>
        <v/>
      </c>
      <c r="Y55" s="12"/>
      <c r="Z55" s="9" t="str">
        <f t="shared" si="18"/>
        <v/>
      </c>
      <c r="AA55" s="9" t="str">
        <f t="shared" si="18"/>
        <v/>
      </c>
      <c r="AB55" s="9" t="str">
        <f t="shared" si="18"/>
        <v/>
      </c>
      <c r="AC55" s="9" t="str">
        <f t="shared" si="18"/>
        <v/>
      </c>
      <c r="AD55" s="9" t="str">
        <f t="shared" si="18"/>
        <v/>
      </c>
      <c r="AE55" s="9" t="str">
        <f t="shared" si="18"/>
        <v/>
      </c>
      <c r="AF55" s="9"/>
      <c r="AG55" s="12" t="str">
        <f t="shared" si="19"/>
        <v/>
      </c>
      <c r="AH55" s="12" t="str">
        <f t="shared" si="19"/>
        <v/>
      </c>
      <c r="AI55" s="12" t="str">
        <f t="shared" si="19"/>
        <v/>
      </c>
      <c r="AJ55" s="12" t="str">
        <f t="shared" si="19"/>
        <v/>
      </c>
      <c r="AK55" s="12" t="str">
        <f t="shared" si="19"/>
        <v/>
      </c>
      <c r="AL55" s="12" t="str">
        <f t="shared" si="19"/>
        <v/>
      </c>
      <c r="AM55" s="12"/>
      <c r="AN55" s="15" t="str">
        <f t="shared" si="20"/>
        <v/>
      </c>
      <c r="AO55" s="15" t="str">
        <f t="shared" si="20"/>
        <v/>
      </c>
      <c r="AP55" s="15" t="str">
        <f t="shared" si="20"/>
        <v/>
      </c>
      <c r="AQ55" s="15" t="str">
        <f t="shared" si="20"/>
        <v/>
      </c>
      <c r="AR55" s="15" t="str">
        <f t="shared" si="20"/>
        <v/>
      </c>
      <c r="AS55" s="15" t="str">
        <f t="shared" si="20"/>
        <v/>
      </c>
      <c r="AT55" s="15"/>
      <c r="AU55" s="11" t="str">
        <f t="shared" si="21"/>
        <v/>
      </c>
      <c r="AV55" s="11" t="str">
        <f t="shared" si="21"/>
        <v/>
      </c>
      <c r="AW55" s="11" t="str">
        <f t="shared" si="21"/>
        <v/>
      </c>
      <c r="AX55" s="11" t="str">
        <f t="shared" si="21"/>
        <v/>
      </c>
      <c r="AY55" s="11" t="str">
        <f t="shared" si="21"/>
        <v/>
      </c>
      <c r="AZ55" s="11" t="str">
        <f t="shared" si="21"/>
        <v/>
      </c>
      <c r="BA55" s="31"/>
      <c r="BB55" s="11" t="str">
        <f t="shared" si="14"/>
        <v/>
      </c>
      <c r="BC55" s="11" t="str">
        <f t="shared" si="22"/>
        <v/>
      </c>
      <c r="BD55" s="11" t="str">
        <f t="shared" si="22"/>
        <v/>
      </c>
      <c r="BE55" s="11" t="str">
        <f t="shared" si="23"/>
        <v/>
      </c>
      <c r="BF55" s="11" t="str">
        <f t="shared" si="23"/>
        <v/>
      </c>
      <c r="BG55" s="11" t="str">
        <f t="shared" si="23"/>
        <v/>
      </c>
    </row>
    <row r="56" spans="2:59">
      <c r="B56" s="11" t="str">
        <f t="shared" si="1"/>
        <v/>
      </c>
      <c r="C56" s="29"/>
      <c r="D56" s="65" t="str">
        <f t="shared" si="2"/>
        <v/>
      </c>
      <c r="E56" s="10" t="str">
        <f t="shared" si="3"/>
        <v/>
      </c>
      <c r="F56" s="10" t="str">
        <f t="shared" si="4"/>
        <v/>
      </c>
      <c r="G56" s="31" t="str">
        <f t="shared" si="5"/>
        <v/>
      </c>
      <c r="H56" s="11" t="str">
        <f t="shared" si="6"/>
        <v/>
      </c>
      <c r="I56" s="61"/>
      <c r="J56" s="61"/>
      <c r="K56" s="61"/>
      <c r="L56" s="61"/>
      <c r="M56" s="61"/>
      <c r="N56" s="61"/>
      <c r="O56" s="67"/>
      <c r="P56" s="11" t="str">
        <f t="shared" si="7"/>
        <v/>
      </c>
      <c r="Q56" s="12" t="str">
        <f t="shared" si="8"/>
        <v/>
      </c>
      <c r="R56" s="12"/>
      <c r="S56" s="12" t="str">
        <f t="shared" si="17"/>
        <v/>
      </c>
      <c r="T56" s="12" t="str">
        <f t="shared" si="17"/>
        <v/>
      </c>
      <c r="U56" s="12" t="str">
        <f t="shared" si="17"/>
        <v/>
      </c>
      <c r="V56" s="12" t="str">
        <f t="shared" si="17"/>
        <v/>
      </c>
      <c r="W56" s="12" t="str">
        <f t="shared" si="17"/>
        <v/>
      </c>
      <c r="X56" s="12" t="str">
        <f t="shared" si="17"/>
        <v/>
      </c>
      <c r="Y56" s="12"/>
      <c r="Z56" s="9" t="str">
        <f t="shared" si="18"/>
        <v/>
      </c>
      <c r="AA56" s="9" t="str">
        <f t="shared" si="18"/>
        <v/>
      </c>
      <c r="AB56" s="9" t="str">
        <f t="shared" si="18"/>
        <v/>
      </c>
      <c r="AC56" s="9" t="str">
        <f t="shared" si="18"/>
        <v/>
      </c>
      <c r="AD56" s="9" t="str">
        <f t="shared" si="18"/>
        <v/>
      </c>
      <c r="AE56" s="9" t="str">
        <f t="shared" si="18"/>
        <v/>
      </c>
      <c r="AF56" s="9"/>
      <c r="AG56" s="12" t="str">
        <f t="shared" si="19"/>
        <v/>
      </c>
      <c r="AH56" s="12" t="str">
        <f t="shared" si="19"/>
        <v/>
      </c>
      <c r="AI56" s="12" t="str">
        <f t="shared" si="19"/>
        <v/>
      </c>
      <c r="AJ56" s="12" t="str">
        <f t="shared" si="19"/>
        <v/>
      </c>
      <c r="AK56" s="12" t="str">
        <f t="shared" si="19"/>
        <v/>
      </c>
      <c r="AL56" s="12" t="str">
        <f t="shared" si="19"/>
        <v/>
      </c>
      <c r="AM56" s="12"/>
      <c r="AN56" s="15" t="str">
        <f t="shared" si="20"/>
        <v/>
      </c>
      <c r="AO56" s="15" t="str">
        <f t="shared" si="20"/>
        <v/>
      </c>
      <c r="AP56" s="15" t="str">
        <f t="shared" si="20"/>
        <v/>
      </c>
      <c r="AQ56" s="15" t="str">
        <f t="shared" si="20"/>
        <v/>
      </c>
      <c r="AR56" s="15" t="str">
        <f t="shared" si="20"/>
        <v/>
      </c>
      <c r="AS56" s="15" t="str">
        <f t="shared" si="20"/>
        <v/>
      </c>
      <c r="AT56" s="15"/>
      <c r="AU56" s="11" t="str">
        <f t="shared" si="21"/>
        <v/>
      </c>
      <c r="AV56" s="11" t="str">
        <f t="shared" si="21"/>
        <v/>
      </c>
      <c r="AW56" s="11" t="str">
        <f t="shared" si="21"/>
        <v/>
      </c>
      <c r="AX56" s="11" t="str">
        <f t="shared" si="21"/>
        <v/>
      </c>
      <c r="AY56" s="11" t="str">
        <f t="shared" si="21"/>
        <v/>
      </c>
      <c r="AZ56" s="11" t="str">
        <f t="shared" si="21"/>
        <v/>
      </c>
      <c r="BA56" s="31"/>
      <c r="BB56" s="11" t="str">
        <f t="shared" si="14"/>
        <v/>
      </c>
      <c r="BC56" s="11" t="str">
        <f t="shared" si="22"/>
        <v/>
      </c>
      <c r="BD56" s="11" t="str">
        <f t="shared" si="22"/>
        <v/>
      </c>
      <c r="BE56" s="11" t="str">
        <f t="shared" si="23"/>
        <v/>
      </c>
      <c r="BF56" s="11" t="str">
        <f t="shared" si="23"/>
        <v/>
      </c>
      <c r="BG56" s="11" t="str">
        <f t="shared" si="23"/>
        <v/>
      </c>
    </row>
    <row r="58" spans="2:59">
      <c r="B58">
        <v>1</v>
      </c>
      <c r="C58" s="5">
        <v>2</v>
      </c>
      <c r="D58" s="5">
        <v>3</v>
      </c>
      <c r="E58" s="5">
        <v>4</v>
      </c>
      <c r="F58" s="5">
        <v>5</v>
      </c>
      <c r="G58" s="5">
        <v>6</v>
      </c>
      <c r="H58" s="5">
        <v>7</v>
      </c>
      <c r="I58" s="5">
        <v>8</v>
      </c>
      <c r="J58" s="5">
        <v>9</v>
      </c>
      <c r="K58" s="5">
        <v>10</v>
      </c>
      <c r="L58" s="5">
        <v>11</v>
      </c>
      <c r="M58" s="5">
        <v>12</v>
      </c>
      <c r="N58" s="5">
        <v>13</v>
      </c>
      <c r="O58" s="5">
        <v>14</v>
      </c>
      <c r="P58" s="5">
        <v>15</v>
      </c>
      <c r="Q58" s="5">
        <v>16</v>
      </c>
      <c r="R58" s="5">
        <v>17</v>
      </c>
      <c r="S58" s="5">
        <v>18</v>
      </c>
      <c r="T58" s="5">
        <v>19</v>
      </c>
      <c r="U58" s="5">
        <v>20</v>
      </c>
      <c r="V58" s="5">
        <v>21</v>
      </c>
      <c r="W58" s="5">
        <v>22</v>
      </c>
      <c r="X58" s="5">
        <v>23</v>
      </c>
      <c r="Y58" s="5">
        <v>24</v>
      </c>
      <c r="Z58" s="5">
        <v>25</v>
      </c>
      <c r="AA58" s="5">
        <v>26</v>
      </c>
      <c r="AB58" s="5">
        <v>27</v>
      </c>
      <c r="AC58" s="5">
        <v>28</v>
      </c>
      <c r="AD58" s="5">
        <v>29</v>
      </c>
      <c r="AE58" s="5">
        <v>30</v>
      </c>
      <c r="AF58" s="5">
        <v>31</v>
      </c>
      <c r="AG58" s="5">
        <v>32</v>
      </c>
      <c r="AH58" s="5">
        <v>33</v>
      </c>
      <c r="AI58" s="5">
        <v>34</v>
      </c>
      <c r="AJ58" s="5">
        <v>35</v>
      </c>
      <c r="AK58" s="5">
        <v>36</v>
      </c>
      <c r="AL58" s="5">
        <v>37</v>
      </c>
      <c r="AM58" s="5">
        <v>38</v>
      </c>
      <c r="AN58" s="5">
        <v>39</v>
      </c>
      <c r="AO58" s="5">
        <v>40</v>
      </c>
      <c r="AP58" s="5">
        <v>41</v>
      </c>
      <c r="AQ58" s="5">
        <v>42</v>
      </c>
      <c r="AR58" s="5">
        <v>43</v>
      </c>
      <c r="AS58" s="5">
        <v>44</v>
      </c>
      <c r="AT58" s="5">
        <v>45</v>
      </c>
      <c r="AU58" s="5">
        <v>46</v>
      </c>
      <c r="AV58" s="5">
        <v>47</v>
      </c>
      <c r="AW58" s="5">
        <v>48</v>
      </c>
      <c r="AX58" s="5">
        <v>49</v>
      </c>
      <c r="AY58" s="5">
        <v>50</v>
      </c>
      <c r="AZ58" s="5">
        <v>51</v>
      </c>
      <c r="BA58" s="5">
        <v>52</v>
      </c>
      <c r="BB58" s="5">
        <v>53</v>
      </c>
      <c r="BC58" s="5">
        <v>54</v>
      </c>
      <c r="BD58" s="5">
        <v>55</v>
      </c>
      <c r="BE58" s="5">
        <v>56</v>
      </c>
      <c r="BF58" s="5">
        <v>57</v>
      </c>
      <c r="BG58" s="5">
        <v>58</v>
      </c>
    </row>
  </sheetData>
  <protectedRanges>
    <protectedRange sqref="F2:F3 C22:C56 I22:O56 D2:D3 Q7:Y56" name="Wedstrijdprogramma A klasse"/>
    <protectedRange sqref="C7:C21" name="Wedstrijdprogramma A klasse_1"/>
    <protectedRange sqref="I21:O21 O13 K16:L18 I19:L19 M16:M19 I20:M20 N16:O20 I7:O7 I8:K8 K14:N15 J9:J16 L8:N13 K9:K13 I9:I18" name="Wedstrijdprogramma A klasse_4"/>
    <protectedRange sqref="J17:J18" name="Wedstrijdprogramma A klasse_4_1"/>
    <protectedRange sqref="O14:O15 O8:O12" name="Wedstrijdprogramma A klasse_4_2"/>
  </protectedRanges>
  <autoFilter ref="B6:BG56" xr:uid="{00000000-0001-0000-0200-000000000000}">
    <sortState xmlns:xlrd2="http://schemas.microsoft.com/office/spreadsheetml/2017/richdata2" ref="B7:BG56">
      <sortCondition ref="C6:C56"/>
    </sortState>
  </autoFilter>
  <conditionalFormatting sqref="I7:N56">
    <cfRule type="cellIs" dxfId="5" priority="1" operator="equal">
      <formula>$V$2</formula>
    </cfRule>
    <cfRule type="cellIs" dxfId="4" priority="2" operator="equal">
      <formula>$U$2</formula>
    </cfRule>
    <cfRule type="cellIs" dxfId="3" priority="3" operator="equal">
      <formula>$T$2</formula>
    </cfRule>
    <cfRule type="cellIs" dxfId="2" priority="4" operator="equal">
      <formula>$S$2</formula>
    </cfRule>
    <cfRule type="cellIs" dxfId="1" priority="5" operator="equal">
      <formula>$T$1</formula>
    </cfRule>
    <cfRule type="cellIs" dxfId="0" priority="6" operator="equal">
      <formula>$S$1</formula>
    </cfRule>
  </conditionalFormatting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4"/>
  <sheetViews>
    <sheetView zoomScaleNormal="100" workbookViewId="0">
      <selection activeCell="F12" sqref="F12"/>
    </sheetView>
  </sheetViews>
  <sheetFormatPr defaultRowHeight="13.15"/>
  <cols>
    <col min="1" max="1" width="7.42578125" customWidth="1"/>
    <col min="2" max="2" width="25" customWidth="1"/>
    <col min="3" max="3" width="12" style="5" customWidth="1"/>
    <col min="4" max="4" width="19.28515625" style="7" bestFit="1" customWidth="1"/>
    <col min="5" max="5" width="17.28515625" style="7" customWidth="1"/>
    <col min="6" max="6" width="15.42578125" style="5" customWidth="1"/>
    <col min="7" max="7" width="10.42578125" style="5" customWidth="1"/>
    <col min="8" max="8" width="12" style="5" customWidth="1"/>
    <col min="9" max="9" width="12.42578125" customWidth="1"/>
  </cols>
  <sheetData>
    <row r="1" spans="1:18">
      <c r="B1" s="8" t="s">
        <v>30</v>
      </c>
      <c r="C1" s="95" t="s">
        <v>31</v>
      </c>
      <c r="G1" s="14" t="s">
        <v>32</v>
      </c>
    </row>
    <row r="2" spans="1:18">
      <c r="B2" s="8" t="s">
        <v>33</v>
      </c>
      <c r="C2" s="96">
        <v>45094</v>
      </c>
    </row>
    <row r="3" spans="1:18">
      <c r="K3" t="s">
        <v>34</v>
      </c>
      <c r="P3" s="8">
        <v>2022</v>
      </c>
    </row>
    <row r="4" spans="1:18">
      <c r="A4" s="3" t="s">
        <v>35</v>
      </c>
      <c r="B4" s="2" t="s">
        <v>36</v>
      </c>
      <c r="C4" s="4" t="s">
        <v>37</v>
      </c>
      <c r="D4" s="6" t="s">
        <v>38</v>
      </c>
      <c r="E4" s="6" t="s">
        <v>39</v>
      </c>
      <c r="F4" s="4" t="s">
        <v>40</v>
      </c>
      <c r="G4" s="4" t="s">
        <v>41</v>
      </c>
      <c r="H4" s="4" t="s">
        <v>42</v>
      </c>
      <c r="I4" s="6" t="s">
        <v>43</v>
      </c>
      <c r="K4" s="14" t="s">
        <v>44</v>
      </c>
      <c r="L4" s="14" t="s">
        <v>45</v>
      </c>
    </row>
    <row r="5" spans="1:18">
      <c r="A5" s="11">
        <f t="shared" ref="A5:A36" si="0">I5</f>
        <v>1</v>
      </c>
      <c r="B5" s="97" t="s">
        <v>46</v>
      </c>
      <c r="C5" s="84"/>
      <c r="D5" t="s">
        <v>47</v>
      </c>
      <c r="E5" t="s">
        <v>48</v>
      </c>
      <c r="F5" s="103" t="s">
        <v>49</v>
      </c>
      <c r="G5">
        <v>99</v>
      </c>
      <c r="H5" s="99" t="s">
        <v>50</v>
      </c>
      <c r="I5" s="29">
        <v>1</v>
      </c>
      <c r="K5" s="5">
        <v>1</v>
      </c>
      <c r="L5" s="5">
        <v>1</v>
      </c>
      <c r="P5" s="21" t="s">
        <v>51</v>
      </c>
    </row>
    <row r="6" spans="1:18">
      <c r="A6" s="11">
        <f t="shared" si="0"/>
        <v>2</v>
      </c>
      <c r="B6" s="104" t="s">
        <v>52</v>
      </c>
      <c r="C6" s="89"/>
      <c r="D6" t="s">
        <v>53</v>
      </c>
      <c r="E6" t="s">
        <v>54</v>
      </c>
      <c r="F6" s="103">
        <v>12</v>
      </c>
      <c r="G6">
        <v>105</v>
      </c>
      <c r="H6" s="99" t="s">
        <v>50</v>
      </c>
      <c r="I6" s="29">
        <v>2</v>
      </c>
      <c r="K6" s="5">
        <v>2</v>
      </c>
      <c r="L6" s="5">
        <v>2</v>
      </c>
      <c r="P6">
        <v>96</v>
      </c>
      <c r="Q6" s="21" t="s">
        <v>55</v>
      </c>
    </row>
    <row r="7" spans="1:18">
      <c r="A7" s="11">
        <f t="shared" si="0"/>
        <v>3</v>
      </c>
      <c r="B7" s="98" t="s">
        <v>56</v>
      </c>
      <c r="C7" s="84"/>
      <c r="D7" t="s">
        <v>57</v>
      </c>
      <c r="E7" t="s">
        <v>58</v>
      </c>
      <c r="F7" s="103" t="s">
        <v>59</v>
      </c>
      <c r="G7">
        <v>100</v>
      </c>
      <c r="H7" s="99" t="s">
        <v>50</v>
      </c>
      <c r="I7" s="29">
        <v>3</v>
      </c>
      <c r="K7" s="5">
        <v>3</v>
      </c>
      <c r="L7" s="5">
        <v>3</v>
      </c>
      <c r="P7">
        <v>99</v>
      </c>
      <c r="Q7" s="21" t="s">
        <v>60</v>
      </c>
    </row>
    <row r="8" spans="1:18">
      <c r="A8" s="11">
        <f t="shared" si="0"/>
        <v>4</v>
      </c>
      <c r="B8" s="98" t="s">
        <v>61</v>
      </c>
      <c r="C8" s="89" t="s">
        <v>62</v>
      </c>
      <c r="D8" t="s">
        <v>63</v>
      </c>
      <c r="E8" t="s">
        <v>64</v>
      </c>
      <c r="F8" s="103" t="s">
        <v>65</v>
      </c>
      <c r="G8">
        <v>86</v>
      </c>
      <c r="H8" s="99" t="s">
        <v>50</v>
      </c>
      <c r="I8" s="29">
        <v>4</v>
      </c>
      <c r="K8" s="5">
        <v>4</v>
      </c>
      <c r="L8" s="5">
        <v>4</v>
      </c>
    </row>
    <row r="9" spans="1:18">
      <c r="A9" s="11">
        <f t="shared" si="0"/>
        <v>5</v>
      </c>
      <c r="B9" s="98" t="s">
        <v>66</v>
      </c>
      <c r="C9" s="89" t="s">
        <v>67</v>
      </c>
      <c r="D9" t="s">
        <v>68</v>
      </c>
      <c r="E9"/>
      <c r="F9" s="103" t="s">
        <v>69</v>
      </c>
      <c r="G9">
        <v>100</v>
      </c>
      <c r="H9" s="99" t="s">
        <v>50</v>
      </c>
      <c r="I9" s="29">
        <v>5</v>
      </c>
      <c r="K9" s="5">
        <v>5</v>
      </c>
      <c r="L9" s="5">
        <v>5</v>
      </c>
      <c r="P9" s="21" t="s">
        <v>70</v>
      </c>
    </row>
    <row r="10" spans="1:18">
      <c r="A10" s="11">
        <f t="shared" si="0"/>
        <v>6</v>
      </c>
      <c r="B10" s="98" t="s">
        <v>71</v>
      </c>
      <c r="C10" s="84"/>
      <c r="D10" t="s">
        <v>68</v>
      </c>
      <c r="E10" t="s">
        <v>72</v>
      </c>
      <c r="F10" s="103" t="s">
        <v>73</v>
      </c>
      <c r="G10">
        <v>100</v>
      </c>
      <c r="H10" s="99" t="s">
        <v>50</v>
      </c>
      <c r="I10" s="29">
        <v>6</v>
      </c>
      <c r="K10" s="5">
        <v>6</v>
      </c>
      <c r="L10" s="5">
        <v>6</v>
      </c>
      <c r="P10">
        <v>120</v>
      </c>
      <c r="Q10" s="21" t="s">
        <v>74</v>
      </c>
      <c r="R10" s="21" t="s">
        <v>75</v>
      </c>
    </row>
    <row r="11" spans="1:18">
      <c r="A11" s="11">
        <f t="shared" si="0"/>
        <v>7</v>
      </c>
      <c r="B11" s="105" t="s">
        <v>76</v>
      </c>
      <c r="C11" s="89" t="s">
        <v>67</v>
      </c>
      <c r="D11" s="7" t="s">
        <v>51</v>
      </c>
      <c r="E11" t="s">
        <v>77</v>
      </c>
      <c r="F11" s="109" t="s">
        <v>78</v>
      </c>
      <c r="G11">
        <v>98</v>
      </c>
      <c r="H11" s="99" t="s">
        <v>50</v>
      </c>
      <c r="I11" s="29">
        <v>7</v>
      </c>
      <c r="K11" s="5">
        <v>7</v>
      </c>
      <c r="L11" s="5">
        <v>7</v>
      </c>
      <c r="P11">
        <v>119</v>
      </c>
      <c r="Q11" s="21" t="s">
        <v>79</v>
      </c>
      <c r="R11" s="21" t="s">
        <v>75</v>
      </c>
    </row>
    <row r="12" spans="1:18">
      <c r="A12" s="11">
        <f t="shared" si="0"/>
        <v>8</v>
      </c>
      <c r="B12" s="98" t="s">
        <v>80</v>
      </c>
      <c r="C12" s="84"/>
      <c r="D12" t="s">
        <v>81</v>
      </c>
      <c r="E12" t="s">
        <v>82</v>
      </c>
      <c r="F12" s="103" t="s">
        <v>81</v>
      </c>
      <c r="G12">
        <v>101</v>
      </c>
      <c r="H12" s="99" t="s">
        <v>50</v>
      </c>
      <c r="I12" s="29">
        <v>8</v>
      </c>
      <c r="K12" s="5">
        <v>8</v>
      </c>
      <c r="L12" s="5">
        <v>8</v>
      </c>
      <c r="P12">
        <v>112</v>
      </c>
      <c r="Q12" s="21" t="s">
        <v>83</v>
      </c>
      <c r="R12" s="21" t="s">
        <v>84</v>
      </c>
    </row>
    <row r="13" spans="1:18">
      <c r="A13" s="11">
        <f t="shared" si="0"/>
        <v>9</v>
      </c>
      <c r="B13" s="98" t="s">
        <v>85</v>
      </c>
      <c r="C13" s="89" t="s">
        <v>67</v>
      </c>
      <c r="D13" t="s">
        <v>86</v>
      </c>
      <c r="E13" t="s">
        <v>87</v>
      </c>
      <c r="F13" s="103">
        <v>2201</v>
      </c>
      <c r="G13">
        <v>109</v>
      </c>
      <c r="H13" s="99" t="s">
        <v>50</v>
      </c>
      <c r="I13" s="29">
        <v>9</v>
      </c>
      <c r="K13" s="5">
        <v>9</v>
      </c>
      <c r="L13" s="5">
        <v>9</v>
      </c>
    </row>
    <row r="14" spans="1:18">
      <c r="A14" s="11">
        <f t="shared" si="0"/>
        <v>10</v>
      </c>
      <c r="B14" s="98" t="s">
        <v>88</v>
      </c>
      <c r="C14" s="89" t="s">
        <v>67</v>
      </c>
      <c r="D14" t="s">
        <v>89</v>
      </c>
      <c r="E14"/>
      <c r="F14" s="103" t="s">
        <v>90</v>
      </c>
      <c r="G14">
        <v>94</v>
      </c>
      <c r="H14" s="99" t="s">
        <v>50</v>
      </c>
      <c r="I14" s="29">
        <v>10</v>
      </c>
      <c r="K14" s="5">
        <v>10</v>
      </c>
      <c r="L14" s="5">
        <v>10</v>
      </c>
      <c r="P14" s="21" t="s">
        <v>91</v>
      </c>
    </row>
    <row r="15" spans="1:18">
      <c r="A15" s="11">
        <f t="shared" si="0"/>
        <v>11</v>
      </c>
      <c r="B15" s="98" t="s">
        <v>92</v>
      </c>
      <c r="C15" s="89" t="s">
        <v>67</v>
      </c>
      <c r="D15" t="s">
        <v>51</v>
      </c>
      <c r="E15"/>
      <c r="F15" s="103" t="s">
        <v>93</v>
      </c>
      <c r="G15">
        <v>98</v>
      </c>
      <c r="H15" s="99" t="s">
        <v>50</v>
      </c>
      <c r="I15" s="29">
        <v>11</v>
      </c>
      <c r="K15" s="5">
        <v>11</v>
      </c>
      <c r="L15" s="5">
        <v>11</v>
      </c>
      <c r="P15" s="21">
        <v>109</v>
      </c>
      <c r="Q15" s="21" t="s">
        <v>94</v>
      </c>
    </row>
    <row r="16" spans="1:18">
      <c r="A16" s="11">
        <f t="shared" si="0"/>
        <v>12</v>
      </c>
      <c r="B16" s="98" t="s">
        <v>95</v>
      </c>
      <c r="C16" s="89" t="s">
        <v>67</v>
      </c>
      <c r="D16" t="s">
        <v>96</v>
      </c>
      <c r="E16" t="s">
        <v>97</v>
      </c>
      <c r="F16" s="103" t="s">
        <v>98</v>
      </c>
      <c r="G16">
        <v>98</v>
      </c>
      <c r="H16" s="99" t="s">
        <v>50</v>
      </c>
      <c r="I16" s="29">
        <v>12</v>
      </c>
      <c r="K16" s="5">
        <v>12</v>
      </c>
      <c r="L16" s="5">
        <v>12</v>
      </c>
      <c r="P16" s="21">
        <v>108.1</v>
      </c>
      <c r="Q16" s="21" t="s">
        <v>99</v>
      </c>
    </row>
    <row r="17" spans="1:18">
      <c r="A17" s="11">
        <f t="shared" si="0"/>
        <v>13</v>
      </c>
      <c r="B17" s="105" t="s">
        <v>100</v>
      </c>
      <c r="C17" s="84"/>
      <c r="D17" t="s">
        <v>101</v>
      </c>
      <c r="E17" t="s">
        <v>102</v>
      </c>
      <c r="F17" s="103"/>
      <c r="G17">
        <v>100</v>
      </c>
      <c r="H17" s="99" t="s">
        <v>50</v>
      </c>
      <c r="I17" s="29">
        <v>13</v>
      </c>
      <c r="K17" s="5">
        <v>13</v>
      </c>
      <c r="L17" s="5">
        <v>13</v>
      </c>
    </row>
    <row r="18" spans="1:18">
      <c r="A18" s="11">
        <f t="shared" si="0"/>
        <v>14</v>
      </c>
      <c r="B18" s="98" t="s">
        <v>103</v>
      </c>
      <c r="C18" s="89" t="s">
        <v>62</v>
      </c>
      <c r="D18" t="s">
        <v>104</v>
      </c>
      <c r="E18" t="s">
        <v>105</v>
      </c>
      <c r="F18" s="103">
        <v>7613</v>
      </c>
      <c r="G18">
        <v>95.5</v>
      </c>
      <c r="H18" s="99" t="s">
        <v>50</v>
      </c>
      <c r="I18" s="29">
        <v>14</v>
      </c>
      <c r="K18" s="5">
        <v>14</v>
      </c>
      <c r="L18" s="5">
        <v>14</v>
      </c>
    </row>
    <row r="19" spans="1:18">
      <c r="A19" s="11">
        <f t="shared" si="0"/>
        <v>15</v>
      </c>
      <c r="B19" s="98" t="s">
        <v>106</v>
      </c>
      <c r="C19" s="89" t="s">
        <v>62</v>
      </c>
      <c r="D19" t="s">
        <v>107</v>
      </c>
      <c r="E19" t="s">
        <v>108</v>
      </c>
      <c r="F19" s="103" t="s">
        <v>109</v>
      </c>
      <c r="G19">
        <v>112</v>
      </c>
      <c r="H19" s="100" t="s">
        <v>110</v>
      </c>
      <c r="I19" s="29">
        <v>15</v>
      </c>
      <c r="K19" s="5">
        <v>15</v>
      </c>
      <c r="L19" s="5">
        <v>15</v>
      </c>
      <c r="P19" s="21" t="s">
        <v>111</v>
      </c>
    </row>
    <row r="20" spans="1:18">
      <c r="A20" s="11">
        <f t="shared" si="0"/>
        <v>16</v>
      </c>
      <c r="B20" s="98" t="s">
        <v>112</v>
      </c>
      <c r="C20" s="84"/>
      <c r="D20" t="s">
        <v>113</v>
      </c>
      <c r="E20" t="s">
        <v>114</v>
      </c>
      <c r="F20" s="103" t="s">
        <v>115</v>
      </c>
      <c r="G20">
        <v>118</v>
      </c>
      <c r="H20" s="100" t="s">
        <v>110</v>
      </c>
      <c r="I20" s="29">
        <v>16</v>
      </c>
      <c r="K20" s="5">
        <v>16</v>
      </c>
      <c r="L20" s="5">
        <v>16</v>
      </c>
      <c r="P20">
        <v>105</v>
      </c>
      <c r="Q20" s="21" t="s">
        <v>116</v>
      </c>
      <c r="R20" s="21" t="s">
        <v>117</v>
      </c>
    </row>
    <row r="21" spans="1:18">
      <c r="A21" s="11">
        <f t="shared" si="0"/>
        <v>17</v>
      </c>
      <c r="B21" s="98" t="s">
        <v>118</v>
      </c>
      <c r="C21" s="89"/>
      <c r="D21" t="s">
        <v>119</v>
      </c>
      <c r="E21" t="s">
        <v>120</v>
      </c>
      <c r="F21" s="103" t="s">
        <v>121</v>
      </c>
      <c r="G21">
        <v>116</v>
      </c>
      <c r="H21" s="100" t="s">
        <v>110</v>
      </c>
      <c r="I21" s="29">
        <v>17</v>
      </c>
      <c r="K21" s="5">
        <v>17</v>
      </c>
      <c r="L21" s="5">
        <v>17</v>
      </c>
      <c r="P21">
        <v>105</v>
      </c>
      <c r="Q21" s="21" t="s">
        <v>122</v>
      </c>
      <c r="R21" s="21" t="s">
        <v>117</v>
      </c>
    </row>
    <row r="22" spans="1:18">
      <c r="A22" s="11">
        <f t="shared" si="0"/>
        <v>18</v>
      </c>
      <c r="B22" s="98" t="s">
        <v>123</v>
      </c>
      <c r="C22" s="89" t="s">
        <v>62</v>
      </c>
      <c r="D22" t="s">
        <v>124</v>
      </c>
      <c r="E22" t="s">
        <v>125</v>
      </c>
      <c r="F22" s="103">
        <v>811</v>
      </c>
      <c r="G22">
        <v>109</v>
      </c>
      <c r="H22" s="99" t="s">
        <v>50</v>
      </c>
      <c r="I22" s="29">
        <v>18</v>
      </c>
      <c r="K22" s="5">
        <v>18</v>
      </c>
      <c r="L22" s="5">
        <v>18</v>
      </c>
      <c r="P22">
        <v>109</v>
      </c>
      <c r="Q22" s="21" t="s">
        <v>126</v>
      </c>
      <c r="R22" s="21" t="s">
        <v>127</v>
      </c>
    </row>
    <row r="23" spans="1:18">
      <c r="A23" s="11">
        <f t="shared" si="0"/>
        <v>19</v>
      </c>
      <c r="B23" s="98" t="s">
        <v>128</v>
      </c>
      <c r="C23" s="89"/>
      <c r="D23" t="s">
        <v>113</v>
      </c>
      <c r="E23" t="s">
        <v>129</v>
      </c>
      <c r="F23" s="103" t="s">
        <v>130</v>
      </c>
      <c r="G23">
        <v>118</v>
      </c>
      <c r="H23" s="100" t="s">
        <v>110</v>
      </c>
      <c r="I23" s="29">
        <v>19</v>
      </c>
      <c r="K23" s="5">
        <v>19</v>
      </c>
      <c r="L23" s="5">
        <v>19</v>
      </c>
    </row>
    <row r="24" spans="1:18">
      <c r="A24" s="11">
        <f t="shared" si="0"/>
        <v>20</v>
      </c>
      <c r="B24" s="98" t="s">
        <v>131</v>
      </c>
      <c r="C24" s="84"/>
      <c r="D24" t="s">
        <v>132</v>
      </c>
      <c r="E24"/>
      <c r="F24" s="103" t="s">
        <v>133</v>
      </c>
      <c r="G24">
        <v>110</v>
      </c>
      <c r="H24" s="100" t="s">
        <v>110</v>
      </c>
      <c r="I24" s="29">
        <v>20</v>
      </c>
      <c r="K24" s="5">
        <v>20</v>
      </c>
      <c r="L24" s="5">
        <v>20</v>
      </c>
    </row>
    <row r="25" spans="1:18">
      <c r="A25" s="11">
        <f t="shared" si="0"/>
        <v>21</v>
      </c>
      <c r="B25" s="98" t="s">
        <v>134</v>
      </c>
      <c r="C25" s="84"/>
      <c r="D25" t="s">
        <v>135</v>
      </c>
      <c r="E25" t="s">
        <v>136</v>
      </c>
      <c r="F25" s="103" t="s">
        <v>137</v>
      </c>
      <c r="G25">
        <v>112</v>
      </c>
      <c r="H25" s="101" t="s">
        <v>138</v>
      </c>
      <c r="I25" s="29">
        <v>21</v>
      </c>
      <c r="K25" s="5">
        <v>21</v>
      </c>
      <c r="L25" s="5">
        <v>21</v>
      </c>
    </row>
    <row r="26" spans="1:18">
      <c r="A26" s="11">
        <f t="shared" si="0"/>
        <v>22</v>
      </c>
      <c r="B26" s="98" t="s">
        <v>139</v>
      </c>
      <c r="C26" s="84"/>
      <c r="D26" t="s">
        <v>135</v>
      </c>
      <c r="E26" t="s">
        <v>140</v>
      </c>
      <c r="F26" s="103">
        <v>589</v>
      </c>
      <c r="G26">
        <v>112</v>
      </c>
      <c r="H26" s="101" t="s">
        <v>138</v>
      </c>
      <c r="I26" s="29">
        <v>22</v>
      </c>
      <c r="K26" s="5">
        <v>22</v>
      </c>
      <c r="L26" s="5">
        <v>22</v>
      </c>
    </row>
    <row r="27" spans="1:18">
      <c r="A27" s="11">
        <f t="shared" si="0"/>
        <v>23</v>
      </c>
      <c r="B27" s="105" t="s">
        <v>141</v>
      </c>
      <c r="C27" s="84"/>
      <c r="D27" t="s">
        <v>135</v>
      </c>
      <c r="E27" t="s">
        <v>142</v>
      </c>
      <c r="F27" s="103" t="s">
        <v>143</v>
      </c>
      <c r="G27">
        <v>112</v>
      </c>
      <c r="H27" s="101" t="s">
        <v>138</v>
      </c>
      <c r="I27" s="29">
        <v>23</v>
      </c>
      <c r="K27" s="5">
        <v>23</v>
      </c>
      <c r="L27" s="5">
        <v>23</v>
      </c>
    </row>
    <row r="28" spans="1:18">
      <c r="A28" s="11">
        <f t="shared" si="0"/>
        <v>24</v>
      </c>
      <c r="B28" s="98" t="s">
        <v>144</v>
      </c>
      <c r="C28" s="89"/>
      <c r="D28" t="s">
        <v>145</v>
      </c>
      <c r="E28" t="s">
        <v>146</v>
      </c>
      <c r="F28" s="103">
        <v>200077</v>
      </c>
      <c r="G28">
        <v>110</v>
      </c>
      <c r="H28" s="101" t="s">
        <v>138</v>
      </c>
      <c r="I28" s="29">
        <v>24</v>
      </c>
      <c r="K28" s="5">
        <v>24</v>
      </c>
      <c r="L28" s="5">
        <v>24</v>
      </c>
    </row>
    <row r="29" spans="1:18">
      <c r="A29" s="11">
        <f t="shared" si="0"/>
        <v>25</v>
      </c>
      <c r="B29" s="98" t="s">
        <v>147</v>
      </c>
      <c r="C29" s="89" t="s">
        <v>67</v>
      </c>
      <c r="D29" t="s">
        <v>148</v>
      </c>
      <c r="E29" t="s">
        <v>149</v>
      </c>
      <c r="F29" s="103" t="s">
        <v>150</v>
      </c>
      <c r="G29">
        <v>104</v>
      </c>
      <c r="H29" s="101" t="s">
        <v>138</v>
      </c>
      <c r="I29" s="29">
        <v>25</v>
      </c>
      <c r="K29" s="5">
        <v>25</v>
      </c>
      <c r="L29" s="5">
        <v>25</v>
      </c>
    </row>
    <row r="30" spans="1:18">
      <c r="A30" s="11">
        <f t="shared" si="0"/>
        <v>26</v>
      </c>
      <c r="B30" s="98" t="s">
        <v>151</v>
      </c>
      <c r="C30" s="84"/>
      <c r="D30" t="s">
        <v>152</v>
      </c>
      <c r="E30"/>
      <c r="F30" s="103">
        <v>216776</v>
      </c>
      <c r="G30">
        <v>107</v>
      </c>
      <c r="H30" s="101" t="s">
        <v>138</v>
      </c>
      <c r="I30" s="29">
        <v>26</v>
      </c>
      <c r="K30" s="5">
        <v>26</v>
      </c>
      <c r="L30" s="5">
        <v>26</v>
      </c>
    </row>
    <row r="31" spans="1:18">
      <c r="A31" s="11">
        <f t="shared" si="0"/>
        <v>27</v>
      </c>
      <c r="B31" s="98" t="s">
        <v>153</v>
      </c>
      <c r="C31" s="89"/>
      <c r="D31" t="s">
        <v>154</v>
      </c>
      <c r="E31"/>
      <c r="F31" s="103">
        <v>167839</v>
      </c>
      <c r="G31">
        <v>110</v>
      </c>
      <c r="H31" s="101" t="s">
        <v>138</v>
      </c>
      <c r="I31" s="29">
        <v>27</v>
      </c>
      <c r="K31" s="5">
        <v>27</v>
      </c>
      <c r="L31" s="5">
        <v>27</v>
      </c>
    </row>
    <row r="32" spans="1:18">
      <c r="A32" s="11">
        <f t="shared" si="0"/>
        <v>28</v>
      </c>
      <c r="B32" s="98" t="s">
        <v>155</v>
      </c>
      <c r="C32" s="84"/>
      <c r="D32" t="s">
        <v>156</v>
      </c>
      <c r="E32" t="s">
        <v>157</v>
      </c>
      <c r="F32" s="103">
        <v>194880</v>
      </c>
      <c r="G32">
        <v>110</v>
      </c>
      <c r="H32" s="101" t="s">
        <v>138</v>
      </c>
      <c r="I32" s="29">
        <v>28</v>
      </c>
      <c r="K32" s="5">
        <v>28</v>
      </c>
      <c r="L32" s="5">
        <v>28</v>
      </c>
    </row>
    <row r="33" spans="1:12">
      <c r="A33" s="11">
        <f t="shared" si="0"/>
        <v>29</v>
      </c>
      <c r="B33" s="98" t="s">
        <v>158</v>
      </c>
      <c r="C33" s="84"/>
      <c r="D33" t="s">
        <v>159</v>
      </c>
      <c r="E33" t="s">
        <v>160</v>
      </c>
      <c r="F33" s="103">
        <v>188557</v>
      </c>
      <c r="G33">
        <v>110</v>
      </c>
      <c r="H33" s="101" t="s">
        <v>138</v>
      </c>
      <c r="I33" s="29">
        <v>29</v>
      </c>
      <c r="K33" s="5">
        <v>29</v>
      </c>
      <c r="L33" s="5">
        <v>29</v>
      </c>
    </row>
    <row r="34" spans="1:12">
      <c r="A34" s="11">
        <f t="shared" si="0"/>
        <v>30</v>
      </c>
      <c r="B34" s="98" t="s">
        <v>161</v>
      </c>
      <c r="C34" s="84"/>
      <c r="D34" t="s">
        <v>162</v>
      </c>
      <c r="E34"/>
      <c r="F34" s="103">
        <v>590</v>
      </c>
      <c r="G34">
        <v>113</v>
      </c>
      <c r="H34" s="101" t="s">
        <v>138</v>
      </c>
      <c r="I34" s="29">
        <v>30</v>
      </c>
      <c r="K34" s="5">
        <v>30</v>
      </c>
      <c r="L34" s="5">
        <v>30</v>
      </c>
    </row>
    <row r="35" spans="1:12">
      <c r="A35" s="11">
        <f t="shared" si="0"/>
        <v>31</v>
      </c>
      <c r="B35" s="98" t="s">
        <v>163</v>
      </c>
      <c r="C35" s="89" t="s">
        <v>67</v>
      </c>
      <c r="D35" t="s">
        <v>154</v>
      </c>
      <c r="E35"/>
      <c r="F35" s="103" t="s">
        <v>164</v>
      </c>
      <c r="G35">
        <v>110</v>
      </c>
      <c r="H35" s="101" t="s">
        <v>138</v>
      </c>
      <c r="I35" s="29">
        <v>31</v>
      </c>
      <c r="K35" s="5">
        <v>31</v>
      </c>
      <c r="L35" s="5">
        <v>31</v>
      </c>
    </row>
    <row r="36" spans="1:12">
      <c r="A36" s="11">
        <f t="shared" si="0"/>
        <v>32</v>
      </c>
      <c r="B36" s="98" t="s">
        <v>165</v>
      </c>
      <c r="C36" s="93" t="s">
        <v>166</v>
      </c>
      <c r="D36" t="s">
        <v>156</v>
      </c>
      <c r="E36"/>
      <c r="F36" s="103" t="s">
        <v>167</v>
      </c>
      <c r="G36">
        <v>110</v>
      </c>
      <c r="H36" s="101" t="s">
        <v>138</v>
      </c>
      <c r="I36" s="29">
        <v>32</v>
      </c>
      <c r="K36" s="5">
        <v>32</v>
      </c>
      <c r="L36" s="5">
        <v>32</v>
      </c>
    </row>
    <row r="37" spans="1:12">
      <c r="A37" s="11">
        <f t="shared" ref="A37:A68" si="1">I37</f>
        <v>33</v>
      </c>
      <c r="B37" s="98" t="s">
        <v>168</v>
      </c>
      <c r="C37" s="84"/>
      <c r="D37" t="s">
        <v>169</v>
      </c>
      <c r="E37"/>
      <c r="F37" s="103">
        <v>184293</v>
      </c>
      <c r="G37">
        <v>107</v>
      </c>
      <c r="H37" s="101" t="s">
        <v>138</v>
      </c>
      <c r="I37" s="29">
        <v>33</v>
      </c>
      <c r="K37" s="5">
        <v>33</v>
      </c>
      <c r="L37" s="5">
        <v>33</v>
      </c>
    </row>
    <row r="38" spans="1:12">
      <c r="A38" s="11">
        <f t="shared" si="1"/>
        <v>34</v>
      </c>
      <c r="B38" s="98" t="s">
        <v>170</v>
      </c>
      <c r="C38" s="84"/>
      <c r="D38" t="s">
        <v>171</v>
      </c>
      <c r="E38" t="s">
        <v>172</v>
      </c>
      <c r="F38" s="103" t="s">
        <v>173</v>
      </c>
      <c r="G38">
        <v>114</v>
      </c>
      <c r="H38" s="100" t="s">
        <v>174</v>
      </c>
      <c r="I38" s="29">
        <v>34</v>
      </c>
      <c r="K38" s="5">
        <v>34</v>
      </c>
      <c r="L38" s="5">
        <v>34</v>
      </c>
    </row>
    <row r="39" spans="1:12">
      <c r="A39" s="11">
        <f t="shared" si="1"/>
        <v>35</v>
      </c>
      <c r="B39" s="98" t="s">
        <v>175</v>
      </c>
      <c r="C39" s="84"/>
      <c r="D39" t="s">
        <v>171</v>
      </c>
      <c r="E39"/>
      <c r="F39" s="103" t="s">
        <v>176</v>
      </c>
      <c r="G39">
        <v>114</v>
      </c>
      <c r="H39" s="100" t="s">
        <v>174</v>
      </c>
      <c r="I39" s="29">
        <v>35</v>
      </c>
      <c r="K39" s="5">
        <v>35</v>
      </c>
      <c r="L39" s="5">
        <v>35</v>
      </c>
    </row>
    <row r="40" spans="1:12">
      <c r="A40" s="11">
        <f t="shared" si="1"/>
        <v>36</v>
      </c>
      <c r="B40" s="98" t="s">
        <v>177</v>
      </c>
      <c r="C40" s="84"/>
      <c r="D40" t="s">
        <v>171</v>
      </c>
      <c r="E40" t="s">
        <v>178</v>
      </c>
      <c r="F40" s="103" t="s">
        <v>179</v>
      </c>
      <c r="G40">
        <v>114</v>
      </c>
      <c r="H40" s="100" t="s">
        <v>174</v>
      </c>
      <c r="I40" s="29">
        <v>36</v>
      </c>
      <c r="K40" s="5">
        <v>36</v>
      </c>
      <c r="L40" s="5">
        <v>36</v>
      </c>
    </row>
    <row r="41" spans="1:12">
      <c r="A41" s="11">
        <f t="shared" si="1"/>
        <v>37</v>
      </c>
      <c r="B41" s="98" t="s">
        <v>180</v>
      </c>
      <c r="C41" s="89" t="s">
        <v>67</v>
      </c>
      <c r="D41" t="s">
        <v>181</v>
      </c>
      <c r="E41"/>
      <c r="F41" s="103" t="s">
        <v>182</v>
      </c>
      <c r="G41">
        <v>104</v>
      </c>
      <c r="H41" s="102" t="s">
        <v>183</v>
      </c>
      <c r="I41" s="29">
        <v>37</v>
      </c>
      <c r="K41" s="5">
        <v>37</v>
      </c>
      <c r="L41" s="5">
        <v>37</v>
      </c>
    </row>
    <row r="42" spans="1:12">
      <c r="A42" s="11">
        <f t="shared" si="1"/>
        <v>38</v>
      </c>
      <c r="B42" s="98" t="s">
        <v>184</v>
      </c>
      <c r="C42" s="84"/>
      <c r="D42" t="s">
        <v>181</v>
      </c>
      <c r="E42" t="s">
        <v>185</v>
      </c>
      <c r="F42" s="103" t="s">
        <v>186</v>
      </c>
      <c r="G42">
        <v>104</v>
      </c>
      <c r="H42" s="102" t="s">
        <v>183</v>
      </c>
      <c r="I42" s="29">
        <v>38</v>
      </c>
      <c r="K42" s="5">
        <v>38</v>
      </c>
      <c r="L42" s="5">
        <v>38</v>
      </c>
    </row>
    <row r="43" spans="1:12">
      <c r="A43" s="11">
        <f t="shared" si="1"/>
        <v>39</v>
      </c>
      <c r="B43" s="98" t="s">
        <v>187</v>
      </c>
      <c r="C43" s="84"/>
      <c r="D43" t="s">
        <v>181</v>
      </c>
      <c r="E43" t="s">
        <v>188</v>
      </c>
      <c r="F43" s="103" t="s">
        <v>189</v>
      </c>
      <c r="G43">
        <v>104</v>
      </c>
      <c r="H43" s="102" t="s">
        <v>183</v>
      </c>
      <c r="I43" s="29">
        <v>39</v>
      </c>
      <c r="K43" s="5">
        <v>39</v>
      </c>
      <c r="L43" s="5">
        <v>39</v>
      </c>
    </row>
    <row r="44" spans="1:12">
      <c r="A44" s="11">
        <f t="shared" si="1"/>
        <v>40</v>
      </c>
      <c r="B44" s="98" t="s">
        <v>190</v>
      </c>
      <c r="C44" s="84"/>
      <c r="D44" t="s">
        <v>181</v>
      </c>
      <c r="E44" t="s">
        <v>191</v>
      </c>
      <c r="F44" s="103" t="s">
        <v>192</v>
      </c>
      <c r="G44">
        <v>104</v>
      </c>
      <c r="H44" s="102" t="s">
        <v>183</v>
      </c>
      <c r="I44" s="29">
        <v>40</v>
      </c>
      <c r="K44" s="5">
        <v>40</v>
      </c>
      <c r="L44" s="5">
        <v>40</v>
      </c>
    </row>
    <row r="45" spans="1:12">
      <c r="A45" s="11">
        <f t="shared" si="1"/>
        <v>41</v>
      </c>
      <c r="B45" s="98" t="s">
        <v>193</v>
      </c>
      <c r="C45" s="84"/>
      <c r="D45" s="7" t="s">
        <v>181</v>
      </c>
      <c r="E45" t="s">
        <v>194</v>
      </c>
      <c r="F45" s="103" t="s">
        <v>195</v>
      </c>
      <c r="G45">
        <v>104</v>
      </c>
      <c r="H45" s="102" t="s">
        <v>183</v>
      </c>
      <c r="I45" s="29">
        <v>41</v>
      </c>
      <c r="K45" s="5">
        <v>41</v>
      </c>
      <c r="L45" s="5">
        <v>41</v>
      </c>
    </row>
    <row r="46" spans="1:12">
      <c r="A46" s="11">
        <f t="shared" si="1"/>
        <v>42</v>
      </c>
      <c r="B46" s="98" t="s">
        <v>196</v>
      </c>
      <c r="C46" s="84"/>
      <c r="D46" t="s">
        <v>181</v>
      </c>
      <c r="E46" t="s">
        <v>197</v>
      </c>
      <c r="F46" s="103" t="s">
        <v>198</v>
      </c>
      <c r="G46">
        <v>104</v>
      </c>
      <c r="H46" s="102" t="s">
        <v>183</v>
      </c>
      <c r="I46" s="29">
        <v>42</v>
      </c>
      <c r="K46" s="5">
        <v>42</v>
      </c>
      <c r="L46" s="5">
        <v>42</v>
      </c>
    </row>
    <row r="47" spans="1:12">
      <c r="A47" s="11">
        <f t="shared" si="1"/>
        <v>43</v>
      </c>
      <c r="B47" s="98" t="s">
        <v>199</v>
      </c>
      <c r="C47" s="84"/>
      <c r="D47" t="s">
        <v>181</v>
      </c>
      <c r="E47" t="s">
        <v>200</v>
      </c>
      <c r="F47" s="103" t="s">
        <v>201</v>
      </c>
      <c r="G47">
        <v>104</v>
      </c>
      <c r="H47" s="102" t="s">
        <v>183</v>
      </c>
      <c r="I47" s="29">
        <v>43</v>
      </c>
      <c r="K47" s="5">
        <v>43</v>
      </c>
      <c r="L47" s="5">
        <v>43</v>
      </c>
    </row>
    <row r="48" spans="1:12">
      <c r="A48" s="11">
        <f t="shared" si="1"/>
        <v>44</v>
      </c>
      <c r="B48" s="98" t="s">
        <v>202</v>
      </c>
      <c r="C48" s="89" t="s">
        <v>62</v>
      </c>
      <c r="D48" t="s">
        <v>181</v>
      </c>
      <c r="E48" t="s">
        <v>203</v>
      </c>
      <c r="F48" s="109" t="s">
        <v>204</v>
      </c>
      <c r="G48">
        <v>104</v>
      </c>
      <c r="H48" s="102" t="s">
        <v>183</v>
      </c>
      <c r="I48" s="29">
        <v>44</v>
      </c>
      <c r="K48" s="5">
        <v>44</v>
      </c>
      <c r="L48" s="5">
        <v>44</v>
      </c>
    </row>
    <row r="49" spans="1:12">
      <c r="A49" s="11">
        <f t="shared" si="1"/>
        <v>45</v>
      </c>
      <c r="B49" s="98" t="s">
        <v>205</v>
      </c>
      <c r="C49" s="89"/>
      <c r="D49" t="s">
        <v>206</v>
      </c>
      <c r="E49" t="s">
        <v>207</v>
      </c>
      <c r="F49" s="103">
        <v>18</v>
      </c>
      <c r="G49">
        <v>108</v>
      </c>
      <c r="H49" s="100" t="s">
        <v>110</v>
      </c>
      <c r="I49" s="29">
        <v>45</v>
      </c>
      <c r="K49" s="5">
        <v>45</v>
      </c>
      <c r="L49" s="5">
        <v>45</v>
      </c>
    </row>
    <row r="50" spans="1:12">
      <c r="A50" s="11">
        <f t="shared" si="1"/>
        <v>46</v>
      </c>
      <c r="B50" s="98" t="s">
        <v>208</v>
      </c>
      <c r="C50" s="89" t="s">
        <v>67</v>
      </c>
      <c r="D50" t="s">
        <v>209</v>
      </c>
      <c r="E50" t="s">
        <v>210</v>
      </c>
      <c r="F50" s="103"/>
      <c r="G50">
        <v>106</v>
      </c>
      <c r="H50" s="100" t="s">
        <v>110</v>
      </c>
      <c r="I50" s="29">
        <v>46</v>
      </c>
      <c r="K50" s="5">
        <v>46</v>
      </c>
      <c r="L50" s="5">
        <v>46</v>
      </c>
    </row>
    <row r="51" spans="1:12">
      <c r="A51" s="11">
        <f t="shared" si="1"/>
        <v>47</v>
      </c>
      <c r="B51" s="98" t="s">
        <v>211</v>
      </c>
      <c r="C51" s="84"/>
      <c r="D51" t="s">
        <v>212</v>
      </c>
      <c r="E51"/>
      <c r="F51" s="103">
        <v>680</v>
      </c>
      <c r="G51">
        <v>107</v>
      </c>
      <c r="H51" s="100" t="s">
        <v>110</v>
      </c>
      <c r="I51" s="29">
        <v>47</v>
      </c>
      <c r="K51" s="5">
        <v>47</v>
      </c>
      <c r="L51" s="5">
        <v>47</v>
      </c>
    </row>
    <row r="52" spans="1:12">
      <c r="A52" s="11">
        <f t="shared" si="1"/>
        <v>48</v>
      </c>
      <c r="B52" s="83" t="s">
        <v>213</v>
      </c>
      <c r="C52" s="84"/>
      <c r="D52" s="83" t="s">
        <v>214</v>
      </c>
      <c r="E52" s="83"/>
      <c r="F52" s="87">
        <v>1589</v>
      </c>
      <c r="G52" s="85">
        <v>116</v>
      </c>
      <c r="H52" s="84" t="s">
        <v>215</v>
      </c>
      <c r="I52" s="29">
        <v>48</v>
      </c>
      <c r="K52" s="5">
        <v>48</v>
      </c>
      <c r="L52" s="5">
        <v>48</v>
      </c>
    </row>
    <row r="53" spans="1:12">
      <c r="A53" s="11">
        <f t="shared" si="1"/>
        <v>49</v>
      </c>
      <c r="B53" s="83" t="s">
        <v>216</v>
      </c>
      <c r="C53" s="84" t="s">
        <v>62</v>
      </c>
      <c r="D53" s="83" t="s">
        <v>217</v>
      </c>
      <c r="E53" s="83" t="s">
        <v>218</v>
      </c>
      <c r="F53" s="84">
        <v>104</v>
      </c>
      <c r="G53" s="85">
        <v>94</v>
      </c>
      <c r="H53" s="84" t="s">
        <v>219</v>
      </c>
      <c r="I53" s="29">
        <v>49</v>
      </c>
      <c r="K53" s="5">
        <v>49</v>
      </c>
      <c r="L53" s="5">
        <v>49</v>
      </c>
    </row>
    <row r="54" spans="1:12">
      <c r="A54" s="11">
        <f t="shared" si="1"/>
        <v>50</v>
      </c>
      <c r="B54" s="83"/>
      <c r="C54" s="89"/>
      <c r="D54" s="83"/>
      <c r="E54" s="88"/>
      <c r="F54" s="84"/>
      <c r="G54" s="85"/>
      <c r="H54" s="84"/>
      <c r="I54" s="29">
        <v>50</v>
      </c>
      <c r="K54" s="5">
        <v>50</v>
      </c>
      <c r="L54" s="5">
        <v>50</v>
      </c>
    </row>
    <row r="55" spans="1:12">
      <c r="A55" s="11">
        <f t="shared" si="1"/>
        <v>51</v>
      </c>
      <c r="B55" s="83" t="s">
        <v>220</v>
      </c>
      <c r="C55" s="84"/>
      <c r="D55" s="83" t="s">
        <v>221</v>
      </c>
      <c r="E55" s="83"/>
      <c r="F55" s="87" t="s">
        <v>222</v>
      </c>
      <c r="G55" s="85">
        <v>104</v>
      </c>
      <c r="H55" s="84"/>
      <c r="I55" s="29">
        <v>51</v>
      </c>
    </row>
    <row r="56" spans="1:12">
      <c r="A56" s="11">
        <f t="shared" si="1"/>
        <v>52</v>
      </c>
      <c r="B56" s="86" t="s">
        <v>223</v>
      </c>
      <c r="C56" s="89"/>
      <c r="D56" s="86" t="s">
        <v>162</v>
      </c>
      <c r="E56" s="83"/>
      <c r="F56" s="84">
        <v>590</v>
      </c>
      <c r="G56" s="85">
        <v>113</v>
      </c>
      <c r="H56" s="84"/>
      <c r="I56" s="29">
        <v>52</v>
      </c>
    </row>
    <row r="57" spans="1:12">
      <c r="A57" s="11">
        <f t="shared" si="1"/>
        <v>53</v>
      </c>
      <c r="B57" s="83" t="s">
        <v>80</v>
      </c>
      <c r="C57" s="84"/>
      <c r="D57" s="83" t="s">
        <v>81</v>
      </c>
      <c r="E57" s="83"/>
      <c r="F57" s="84">
        <v>301</v>
      </c>
      <c r="G57" s="85"/>
      <c r="H57" s="84"/>
      <c r="I57" s="29">
        <v>53</v>
      </c>
    </row>
    <row r="58" spans="1:12">
      <c r="A58" s="11">
        <f t="shared" si="1"/>
        <v>0</v>
      </c>
      <c r="B58" s="83"/>
      <c r="C58" s="84"/>
      <c r="D58" s="86"/>
      <c r="E58" s="83"/>
      <c r="F58" s="84"/>
      <c r="G58" s="85"/>
      <c r="H58" s="84"/>
      <c r="I58" s="29"/>
    </row>
    <row r="59" spans="1:12">
      <c r="A59" s="11">
        <f t="shared" si="1"/>
        <v>0</v>
      </c>
      <c r="B59" s="83"/>
      <c r="C59" s="84"/>
      <c r="D59" s="83"/>
      <c r="E59" s="83"/>
      <c r="F59" s="84"/>
      <c r="G59" s="85"/>
      <c r="H59" s="84"/>
      <c r="I59" s="29"/>
    </row>
    <row r="60" spans="1:12">
      <c r="A60" s="11">
        <f t="shared" si="1"/>
        <v>0</v>
      </c>
      <c r="B60" s="83"/>
      <c r="C60" s="84"/>
      <c r="D60" s="83"/>
      <c r="E60" s="83"/>
      <c r="F60" s="84"/>
      <c r="G60" s="85"/>
      <c r="H60" s="84"/>
      <c r="I60" s="29"/>
    </row>
    <row r="61" spans="1:12">
      <c r="A61" s="11">
        <f t="shared" si="1"/>
        <v>0</v>
      </c>
      <c r="B61" s="106" t="s">
        <v>224</v>
      </c>
      <c r="C61" s="84"/>
      <c r="D61" s="83"/>
      <c r="E61" s="88"/>
      <c r="F61" s="84"/>
      <c r="G61" s="85"/>
      <c r="H61" s="84"/>
      <c r="I61" s="29"/>
    </row>
    <row r="62" spans="1:12">
      <c r="A62" s="11">
        <f t="shared" si="1"/>
        <v>0</v>
      </c>
      <c r="B62" s="83"/>
      <c r="C62" s="84"/>
      <c r="D62" s="86"/>
      <c r="E62" s="86"/>
      <c r="F62" s="89"/>
      <c r="G62" s="85"/>
      <c r="H62" s="84"/>
      <c r="I62" s="29"/>
    </row>
    <row r="63" spans="1:12">
      <c r="A63" s="11">
        <f t="shared" si="1"/>
        <v>0</v>
      </c>
      <c r="B63" s="83"/>
      <c r="C63" s="84"/>
      <c r="D63" s="83"/>
      <c r="E63" s="83"/>
      <c r="F63" s="84"/>
      <c r="G63" s="85"/>
      <c r="H63" s="84"/>
      <c r="I63" s="29"/>
    </row>
    <row r="64" spans="1:12">
      <c r="A64" s="11">
        <f t="shared" si="1"/>
        <v>0</v>
      </c>
      <c r="B64" s="83"/>
      <c r="C64" s="84"/>
      <c r="D64" s="83"/>
      <c r="E64" s="83"/>
      <c r="F64" s="84"/>
      <c r="G64" s="85"/>
      <c r="H64" s="84"/>
      <c r="I64" s="29"/>
    </row>
    <row r="65" spans="1:9">
      <c r="A65" s="11">
        <f t="shared" si="1"/>
        <v>0</v>
      </c>
      <c r="B65" s="86"/>
      <c r="C65" s="89"/>
      <c r="D65" s="86"/>
      <c r="E65" s="83"/>
      <c r="F65" s="84"/>
      <c r="G65" s="85"/>
      <c r="H65" s="84"/>
      <c r="I65" s="29"/>
    </row>
    <row r="66" spans="1:9">
      <c r="A66" s="11">
        <f t="shared" si="1"/>
        <v>0</v>
      </c>
      <c r="B66" s="83"/>
      <c r="C66" s="84"/>
      <c r="D66" s="83"/>
      <c r="E66" s="83"/>
      <c r="F66" s="84"/>
      <c r="G66" s="85"/>
      <c r="H66" s="84"/>
      <c r="I66" s="29"/>
    </row>
    <row r="67" spans="1:9">
      <c r="A67" s="11">
        <f t="shared" si="1"/>
        <v>0</v>
      </c>
      <c r="B67" s="83"/>
      <c r="C67" s="84"/>
      <c r="D67" s="91"/>
      <c r="E67" s="83"/>
      <c r="F67" s="87"/>
      <c r="G67" s="85"/>
      <c r="H67" s="84"/>
      <c r="I67" s="29"/>
    </row>
    <row r="68" spans="1:9">
      <c r="A68" s="11">
        <f t="shared" si="1"/>
        <v>0</v>
      </c>
      <c r="B68" s="86"/>
      <c r="C68" s="89"/>
      <c r="D68" s="86"/>
      <c r="E68" s="86"/>
      <c r="F68" s="89"/>
      <c r="G68" s="85"/>
      <c r="H68" s="84"/>
      <c r="I68" s="29"/>
    </row>
    <row r="69" spans="1:9">
      <c r="A69" s="11">
        <f t="shared" ref="A69:A104" si="2">I69</f>
        <v>0</v>
      </c>
      <c r="B69" s="83"/>
      <c r="C69" s="84"/>
      <c r="D69" s="86"/>
      <c r="E69" s="83"/>
      <c r="F69" s="84"/>
      <c r="G69" s="85"/>
      <c r="H69" s="84"/>
      <c r="I69" s="29"/>
    </row>
    <row r="70" spans="1:9">
      <c r="A70" s="11">
        <f t="shared" si="2"/>
        <v>0</v>
      </c>
      <c r="B70" s="83"/>
      <c r="C70" s="84"/>
      <c r="D70" s="83"/>
      <c r="E70" s="83"/>
      <c r="F70" s="89"/>
      <c r="G70" s="85"/>
      <c r="H70" s="84"/>
      <c r="I70" s="29"/>
    </row>
    <row r="71" spans="1:9">
      <c r="A71" s="11">
        <f t="shared" si="2"/>
        <v>0</v>
      </c>
      <c r="B71" s="83"/>
      <c r="C71" s="84"/>
      <c r="D71" s="83"/>
      <c r="E71" s="83"/>
      <c r="F71" s="84"/>
      <c r="G71" s="85"/>
      <c r="H71" s="84"/>
      <c r="I71" s="29"/>
    </row>
    <row r="72" spans="1:9">
      <c r="A72" s="11">
        <f t="shared" si="2"/>
        <v>0</v>
      </c>
      <c r="B72" s="83"/>
      <c r="C72" s="84"/>
      <c r="D72" s="83"/>
      <c r="E72" s="83"/>
      <c r="F72" s="89"/>
      <c r="G72" s="85"/>
      <c r="H72" s="84"/>
      <c r="I72" s="29"/>
    </row>
    <row r="73" spans="1:9">
      <c r="A73" s="11">
        <f t="shared" si="2"/>
        <v>0</v>
      </c>
      <c r="B73" s="83"/>
      <c r="C73" s="84"/>
      <c r="D73" s="83"/>
      <c r="E73" s="83"/>
      <c r="F73" s="93"/>
      <c r="G73" s="85"/>
      <c r="H73" s="84"/>
      <c r="I73" s="29"/>
    </row>
    <row r="74" spans="1:9">
      <c r="A74" s="11">
        <f t="shared" si="2"/>
        <v>0</v>
      </c>
      <c r="B74" s="83"/>
      <c r="C74" s="84"/>
      <c r="D74" s="83"/>
      <c r="E74" s="83"/>
      <c r="F74" s="87"/>
      <c r="G74" s="85"/>
      <c r="H74" s="84"/>
      <c r="I74" s="29"/>
    </row>
    <row r="75" spans="1:9">
      <c r="A75" s="11">
        <f t="shared" si="2"/>
        <v>0</v>
      </c>
      <c r="B75" s="83"/>
      <c r="C75" s="84"/>
      <c r="D75" s="83"/>
      <c r="E75" s="83"/>
      <c r="F75" s="89"/>
      <c r="G75" s="85"/>
      <c r="H75" s="84"/>
      <c r="I75" s="29"/>
    </row>
    <row r="76" spans="1:9">
      <c r="A76" s="11">
        <f t="shared" si="2"/>
        <v>0</v>
      </c>
      <c r="B76" s="83"/>
      <c r="C76" s="89"/>
      <c r="D76" s="83"/>
      <c r="E76" s="83"/>
      <c r="F76" s="84"/>
      <c r="G76" s="85"/>
      <c r="H76" s="84"/>
      <c r="I76" s="29"/>
    </row>
    <row r="77" spans="1:9">
      <c r="A77" s="11">
        <f t="shared" si="2"/>
        <v>0</v>
      </c>
      <c r="B77" s="83"/>
      <c r="C77" s="84"/>
      <c r="D77" s="83"/>
      <c r="E77" s="83"/>
      <c r="F77" s="84"/>
      <c r="G77" s="85"/>
      <c r="H77" s="84"/>
      <c r="I77" s="29"/>
    </row>
    <row r="78" spans="1:9">
      <c r="A78" s="11">
        <f t="shared" si="2"/>
        <v>0</v>
      </c>
      <c r="B78" s="83"/>
      <c r="C78" s="84"/>
      <c r="D78" s="83"/>
      <c r="E78" s="83"/>
      <c r="F78" s="84"/>
      <c r="G78" s="85"/>
      <c r="H78" s="84"/>
      <c r="I78" s="29"/>
    </row>
    <row r="79" spans="1:9">
      <c r="A79" s="11">
        <f t="shared" si="2"/>
        <v>0</v>
      </c>
      <c r="B79" s="83"/>
      <c r="C79" s="84"/>
      <c r="D79" s="83"/>
      <c r="E79" s="83"/>
      <c r="F79" s="84"/>
      <c r="G79" s="85"/>
      <c r="H79" s="84"/>
      <c r="I79" s="29"/>
    </row>
    <row r="80" spans="1:9">
      <c r="A80" s="11">
        <f t="shared" si="2"/>
        <v>0</v>
      </c>
      <c r="B80" s="83"/>
      <c r="C80" s="84"/>
      <c r="D80" s="83"/>
      <c r="E80" s="83"/>
      <c r="F80" s="84"/>
      <c r="G80" s="85"/>
      <c r="H80" s="84"/>
      <c r="I80" s="29"/>
    </row>
    <row r="81" spans="1:9">
      <c r="A81" s="11">
        <f t="shared" si="2"/>
        <v>0</v>
      </c>
      <c r="B81" s="83"/>
      <c r="C81" s="84"/>
      <c r="D81" s="83"/>
      <c r="E81" s="83"/>
      <c r="F81" s="84"/>
      <c r="G81" s="85"/>
      <c r="H81" s="84"/>
      <c r="I81" s="29"/>
    </row>
    <row r="82" spans="1:9">
      <c r="A82" s="11">
        <f t="shared" si="2"/>
        <v>0</v>
      </c>
      <c r="B82" s="83"/>
      <c r="C82" s="84"/>
      <c r="D82" s="83"/>
      <c r="E82" s="83"/>
      <c r="F82" s="87"/>
      <c r="G82" s="85"/>
      <c r="H82" s="84"/>
      <c r="I82" s="29"/>
    </row>
    <row r="83" spans="1:9">
      <c r="A83" s="11">
        <f t="shared" si="2"/>
        <v>0</v>
      </c>
      <c r="B83" s="83"/>
      <c r="C83" s="84"/>
      <c r="D83" s="83"/>
      <c r="E83" s="83"/>
      <c r="F83" s="84"/>
      <c r="G83" s="85"/>
      <c r="H83" s="84"/>
      <c r="I83" s="29"/>
    </row>
    <row r="84" spans="1:9">
      <c r="A84" s="11">
        <f t="shared" si="2"/>
        <v>0</v>
      </c>
      <c r="B84" s="83"/>
      <c r="C84" s="84"/>
      <c r="D84" s="83"/>
      <c r="E84" s="83"/>
      <c r="F84" s="84"/>
      <c r="G84" s="85"/>
      <c r="H84" s="84"/>
      <c r="I84" s="29"/>
    </row>
    <row r="85" spans="1:9">
      <c r="A85" s="11">
        <f t="shared" si="2"/>
        <v>0</v>
      </c>
      <c r="B85" s="83"/>
      <c r="C85" s="84"/>
      <c r="D85" s="83"/>
      <c r="E85" s="83"/>
      <c r="F85" s="84"/>
      <c r="G85" s="85"/>
      <c r="H85" s="84"/>
      <c r="I85" s="29"/>
    </row>
    <row r="86" spans="1:9">
      <c r="A86" s="11">
        <f t="shared" si="2"/>
        <v>0</v>
      </c>
      <c r="B86" s="83"/>
      <c r="C86" s="84"/>
      <c r="D86" s="83"/>
      <c r="E86" s="83"/>
      <c r="F86" s="84"/>
      <c r="G86" s="85"/>
      <c r="H86" s="84"/>
      <c r="I86" s="29"/>
    </row>
    <row r="87" spans="1:9">
      <c r="A87" s="11">
        <f t="shared" si="2"/>
        <v>0</v>
      </c>
      <c r="B87" s="83"/>
      <c r="C87" s="84"/>
      <c r="D87" s="83"/>
      <c r="E87" s="88"/>
      <c r="F87" s="84"/>
      <c r="G87" s="85"/>
      <c r="H87" s="84"/>
      <c r="I87" s="29"/>
    </row>
    <row r="88" spans="1:9">
      <c r="A88" s="11">
        <f t="shared" si="2"/>
        <v>0</v>
      </c>
      <c r="B88" s="83"/>
      <c r="C88" s="89"/>
      <c r="D88" s="83"/>
      <c r="E88" s="83"/>
      <c r="F88" s="84"/>
      <c r="G88" s="85"/>
      <c r="H88" s="84"/>
      <c r="I88" s="29"/>
    </row>
    <row r="89" spans="1:9">
      <c r="A89" s="11">
        <f t="shared" si="2"/>
        <v>0</v>
      </c>
      <c r="B89" s="86"/>
      <c r="C89" s="89"/>
      <c r="D89" s="86"/>
      <c r="E89" s="86"/>
      <c r="F89" s="89"/>
      <c r="G89" s="85"/>
      <c r="H89" s="84"/>
      <c r="I89" s="29"/>
    </row>
    <row r="90" spans="1:9">
      <c r="A90" s="11">
        <f t="shared" si="2"/>
        <v>0</v>
      </c>
      <c r="B90" s="83"/>
      <c r="C90" s="84"/>
      <c r="D90" s="83"/>
      <c r="E90" s="83"/>
      <c r="F90" s="84"/>
      <c r="G90" s="85"/>
      <c r="H90" s="84"/>
      <c r="I90" s="29"/>
    </row>
    <row r="91" spans="1:9">
      <c r="A91" s="11">
        <f t="shared" si="2"/>
        <v>0</v>
      </c>
      <c r="B91" s="83"/>
      <c r="C91" s="84"/>
      <c r="D91" s="83"/>
      <c r="E91" s="83"/>
      <c r="F91" s="84"/>
      <c r="G91" s="85"/>
      <c r="H91" s="84"/>
      <c r="I91" s="29"/>
    </row>
    <row r="92" spans="1:9">
      <c r="A92" s="11">
        <f t="shared" si="2"/>
        <v>0</v>
      </c>
      <c r="B92" s="83"/>
      <c r="C92" s="84"/>
      <c r="D92" s="83"/>
      <c r="E92" s="83"/>
      <c r="F92" s="84"/>
      <c r="G92" s="85"/>
      <c r="H92" s="84"/>
      <c r="I92" s="29"/>
    </row>
    <row r="93" spans="1:9">
      <c r="A93" s="11">
        <f t="shared" si="2"/>
        <v>0</v>
      </c>
      <c r="B93" s="83"/>
      <c r="C93" s="84"/>
      <c r="D93" s="83"/>
      <c r="E93" s="83"/>
      <c r="F93" s="84"/>
      <c r="G93" s="85"/>
      <c r="H93" s="84"/>
      <c r="I93" s="29"/>
    </row>
    <row r="94" spans="1:9">
      <c r="A94" s="11">
        <f t="shared" si="2"/>
        <v>0</v>
      </c>
      <c r="B94" s="83"/>
      <c r="C94" s="84"/>
      <c r="D94" s="83"/>
      <c r="E94" s="83"/>
      <c r="F94" s="87"/>
      <c r="G94" s="85"/>
      <c r="H94" s="84"/>
      <c r="I94" s="29"/>
    </row>
    <row r="95" spans="1:9">
      <c r="A95" s="11">
        <f t="shared" si="2"/>
        <v>0</v>
      </c>
      <c r="B95" s="83"/>
      <c r="C95" s="84"/>
      <c r="D95" s="83"/>
      <c r="E95" s="83"/>
      <c r="F95" s="84"/>
      <c r="G95" s="85"/>
      <c r="H95" s="84"/>
      <c r="I95" s="29"/>
    </row>
    <row r="96" spans="1:9">
      <c r="A96" s="11">
        <f t="shared" si="2"/>
        <v>0</v>
      </c>
      <c r="B96" s="83"/>
      <c r="C96" s="84"/>
      <c r="D96" s="83"/>
      <c r="E96" s="83"/>
      <c r="F96" s="84"/>
      <c r="G96" s="85"/>
      <c r="H96" s="84"/>
      <c r="I96" s="29"/>
    </row>
    <row r="97" spans="1:9">
      <c r="A97" s="11">
        <f t="shared" si="2"/>
        <v>0</v>
      </c>
      <c r="B97" s="83"/>
      <c r="C97" s="89"/>
      <c r="D97" s="83"/>
      <c r="E97" s="88"/>
      <c r="F97" s="84"/>
      <c r="G97" s="85"/>
      <c r="H97" s="84"/>
      <c r="I97" s="29"/>
    </row>
    <row r="98" spans="1:9">
      <c r="A98" s="11">
        <f t="shared" si="2"/>
        <v>0</v>
      </c>
      <c r="B98" s="86"/>
      <c r="C98" s="89"/>
      <c r="D98" s="86"/>
      <c r="E98" s="83"/>
      <c r="F98" s="89"/>
      <c r="G98" s="85"/>
      <c r="H98" s="84"/>
      <c r="I98" s="29"/>
    </row>
    <row r="99" spans="1:9">
      <c r="A99" s="11">
        <f t="shared" si="2"/>
        <v>0</v>
      </c>
      <c r="B99" s="83"/>
      <c r="C99" s="84"/>
      <c r="D99" s="83"/>
      <c r="E99" s="83"/>
      <c r="F99" s="87"/>
      <c r="G99" s="85"/>
      <c r="H99" s="84"/>
      <c r="I99" s="29"/>
    </row>
    <row r="100" spans="1:9">
      <c r="A100" s="11">
        <f t="shared" si="2"/>
        <v>0</v>
      </c>
      <c r="B100" s="83"/>
      <c r="C100" s="84"/>
      <c r="D100" s="83"/>
      <c r="E100" s="83"/>
      <c r="F100" s="84"/>
      <c r="G100" s="84"/>
      <c r="H100" s="84"/>
      <c r="I100" s="29"/>
    </row>
    <row r="101" spans="1:9">
      <c r="A101" s="11">
        <f t="shared" si="2"/>
        <v>0</v>
      </c>
      <c r="B101" s="83"/>
      <c r="C101" s="84"/>
      <c r="D101" s="83"/>
      <c r="E101" s="83"/>
      <c r="F101" s="84"/>
      <c r="G101" s="84"/>
      <c r="H101" s="84"/>
      <c r="I101" s="29"/>
    </row>
    <row r="102" spans="1:9">
      <c r="A102" s="11">
        <f t="shared" si="2"/>
        <v>0</v>
      </c>
      <c r="B102" s="83"/>
      <c r="C102" s="84"/>
      <c r="D102" s="83"/>
      <c r="E102" s="83"/>
      <c r="F102" s="84"/>
      <c r="G102" s="84"/>
      <c r="H102" s="84"/>
      <c r="I102" s="29"/>
    </row>
    <row r="103" spans="1:9">
      <c r="A103" s="11">
        <f t="shared" si="2"/>
        <v>0</v>
      </c>
      <c r="B103" s="83"/>
      <c r="C103" s="84"/>
      <c r="D103" s="83"/>
      <c r="E103" s="83"/>
      <c r="F103" s="84"/>
      <c r="G103" s="84"/>
      <c r="H103" s="84"/>
      <c r="I103" s="29"/>
    </row>
    <row r="104" spans="1:9">
      <c r="A104" s="11">
        <f t="shared" si="2"/>
        <v>0</v>
      </c>
      <c r="B104" s="83"/>
      <c r="C104" s="84"/>
      <c r="D104" s="83"/>
      <c r="E104" s="83"/>
      <c r="F104" s="84"/>
      <c r="G104" s="84"/>
      <c r="H104" s="84"/>
      <c r="I104" s="29"/>
    </row>
  </sheetData>
  <protectedRanges>
    <protectedRange sqref="B101:H104 H58:H100" name="Deelnemers"/>
    <protectedRange sqref="A5:A104 B58:D66 F58:G66 B67:G71 B90:G90 B79:E79 B77:F78 B76:E76 B74:G75 B72:E73 G72:G73 B91:E91 G91 B92:G100 B80:F89 G76:G89" name="Deelnemers_3"/>
    <protectedRange sqref="F79 F76 F72:F73 F91" name="Deelnemers_3_1"/>
    <protectedRange sqref="I58:I104" name="Deelnemers_3_2"/>
    <protectedRange sqref="H5:H57" name="Deelnemers_1"/>
    <protectedRange sqref="B8:D16 F8:G16 B56:D57 F56:G57 B17:G21 B29:E29 B26:E26 G26:G38 B24:G25 B22:E23 G22:G23 B41:E41 B27:F28 B30:F40 G40:G41 B42:G53" name="Deelnemers_3_3"/>
    <protectedRange sqref="F5:G7 B5:D7 F29 F26 F22:F23 F41 B54:D55 F54:G55" name="Deelnemers_3_1_1"/>
    <protectedRange sqref="I5:I57" name="Deelnemers_3_2_1"/>
  </protectedRanges>
  <autoFilter ref="A4:I104" xr:uid="{189FABD6-AFC0-4D44-8E3D-EE6B1FCB5EB8}">
    <sortState xmlns:xlrd2="http://schemas.microsoft.com/office/spreadsheetml/2017/richdata2" ref="A5:I104">
      <sortCondition ref="G4:G104"/>
    </sortState>
  </autoFilter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AB121"/>
  <sheetViews>
    <sheetView topLeftCell="A61" zoomScaleNormal="100" workbookViewId="0">
      <selection activeCell="F75" sqref="F75"/>
    </sheetView>
  </sheetViews>
  <sheetFormatPr defaultRowHeight="13.15"/>
  <cols>
    <col min="2" max="2" width="5.5703125" customWidth="1"/>
    <col min="4" max="4" width="23" bestFit="1" customWidth="1"/>
    <col min="5" max="5" width="16.28515625" customWidth="1"/>
    <col min="6" max="6" width="7.7109375" style="5" customWidth="1"/>
    <col min="7" max="12" width="10.42578125" customWidth="1"/>
    <col min="13" max="13" width="4.5703125" customWidth="1"/>
    <col min="14" max="14" width="9.5703125" customWidth="1"/>
    <col min="15" max="15" width="8.42578125" customWidth="1"/>
    <col min="16" max="16" width="8.5703125" customWidth="1"/>
    <col min="17" max="17" width="8" customWidth="1"/>
    <col min="18" max="18" width="8.42578125" customWidth="1"/>
    <col min="19" max="19" width="8.5703125" customWidth="1"/>
    <col min="20" max="20" width="4.5703125" customWidth="1"/>
    <col min="21" max="26" width="8.5703125" customWidth="1"/>
    <col min="27" max="27" width="3.42578125" customWidth="1"/>
  </cols>
  <sheetData>
    <row r="2" spans="1:28">
      <c r="C2" s="25" t="s">
        <v>225</v>
      </c>
      <c r="D2" s="9"/>
      <c r="E2" s="30"/>
      <c r="F2" s="31"/>
      <c r="G2" s="79" t="s">
        <v>226</v>
      </c>
      <c r="H2" s="71"/>
      <c r="I2" s="71"/>
      <c r="J2" s="71"/>
      <c r="K2" s="71"/>
      <c r="L2" s="72"/>
      <c r="M2" s="69"/>
      <c r="N2" s="82" t="s">
        <v>227</v>
      </c>
      <c r="O2" s="80"/>
      <c r="P2" s="80"/>
      <c r="Q2" s="80"/>
      <c r="R2" s="80"/>
      <c r="S2" s="81"/>
      <c r="T2" s="69"/>
      <c r="U2" s="76" t="s">
        <v>44</v>
      </c>
      <c r="V2" s="77"/>
      <c r="W2" s="77"/>
      <c r="X2" s="77"/>
      <c r="Y2" s="77"/>
      <c r="Z2" s="77"/>
      <c r="AA2" s="9"/>
      <c r="AB2" s="11" t="s">
        <v>228</v>
      </c>
    </row>
    <row r="3" spans="1:28" ht="13.9" thickBot="1">
      <c r="C3" s="18" t="s">
        <v>44</v>
      </c>
      <c r="D3" s="28" t="s">
        <v>36</v>
      </c>
      <c r="E3" s="28" t="s">
        <v>229</v>
      </c>
      <c r="F3" s="18" t="s">
        <v>41</v>
      </c>
      <c r="G3" s="73" t="s">
        <v>230</v>
      </c>
      <c r="H3" s="73" t="s">
        <v>231</v>
      </c>
      <c r="I3" s="73" t="s">
        <v>232</v>
      </c>
      <c r="J3" s="73" t="s">
        <v>233</v>
      </c>
      <c r="K3" s="73" t="s">
        <v>234</v>
      </c>
      <c r="L3" s="73" t="s">
        <v>235</v>
      </c>
      <c r="M3" s="18"/>
      <c r="N3" s="18">
        <v>1</v>
      </c>
      <c r="O3" s="18">
        <v>2</v>
      </c>
      <c r="P3" s="18">
        <v>3</v>
      </c>
      <c r="Q3" s="18">
        <v>4</v>
      </c>
      <c r="R3" s="18">
        <v>5</v>
      </c>
      <c r="S3" s="18">
        <v>6</v>
      </c>
      <c r="T3" s="18"/>
      <c r="U3" s="18">
        <v>1</v>
      </c>
      <c r="V3" s="18">
        <v>2</v>
      </c>
      <c r="W3" s="18">
        <v>3</v>
      </c>
      <c r="X3" s="18">
        <v>4</v>
      </c>
      <c r="Y3" s="18">
        <v>5</v>
      </c>
      <c r="Z3" s="18">
        <v>6</v>
      </c>
      <c r="AA3" s="94"/>
      <c r="AB3" s="94" t="s">
        <v>45</v>
      </c>
    </row>
    <row r="4" spans="1:28">
      <c r="C4" s="19">
        <f>IF(klasse_A!C7&gt;0,1,"")</f>
        <v>1</v>
      </c>
      <c r="D4" s="26" t="str">
        <f>VLOOKUP($C4,Klasse_A,3,FALSE)</f>
        <v>Riesthuis, Remco</v>
      </c>
      <c r="E4" s="26" t="str">
        <f t="shared" ref="E4:E20" si="0">VLOOKUP($C4,Klasse_A,4,FALSE)</f>
        <v>Beneteau 25</v>
      </c>
      <c r="F4" s="19">
        <f t="shared" ref="F4:F20" si="1">VLOOKUP($C4,Klasse_A,7,FALSE)</f>
        <v>94</v>
      </c>
      <c r="G4" s="74">
        <f t="shared" ref="G4:G19" si="2">VLOOKUP($C4,Klasse_A,8,FALSE)</f>
        <v>2.3495370370370371E-2</v>
      </c>
      <c r="H4" s="74">
        <f t="shared" ref="H4:H20" si="3">VLOOKUP($C4,Klasse_A,9,FALSE)</f>
        <v>2.8159722222222221E-2</v>
      </c>
      <c r="I4" s="74">
        <f t="shared" ref="I4:I20" si="4">VLOOKUP($C4,Klasse_A,10,FALSE)</f>
        <v>3.6597222222222225E-2</v>
      </c>
      <c r="J4" s="74">
        <f t="shared" ref="J4:J20" si="5">VLOOKUP($C4,Klasse_A,11,FALSE)</f>
        <v>2.9398148148148152E-2</v>
      </c>
      <c r="K4" s="74">
        <f t="shared" ref="K4:K20" si="6">VLOOKUP($C4,Klasse_A,12,FALSE)</f>
        <v>0</v>
      </c>
      <c r="L4" s="74">
        <f t="shared" ref="L4:L20" si="7">VLOOKUP($C4,Klasse_A,13,FALSE)</f>
        <v>0</v>
      </c>
      <c r="M4" s="70"/>
      <c r="N4" s="27">
        <f t="shared" ref="N4:N20" si="8">VLOOKUP($C4,Klasse_A,39,FALSE)</f>
        <v>2.499507486209614E-2</v>
      </c>
      <c r="O4" s="27">
        <f t="shared" ref="O4:O20" si="9">VLOOKUP($C4,Klasse_A,40,FALSE)</f>
        <v>2.9957151300236403E-2</v>
      </c>
      <c r="P4" s="27">
        <f t="shared" ref="P4:P20" si="10">VLOOKUP($C4,Klasse_A,41,FALSE)</f>
        <v>3.8933215130023645E-2</v>
      </c>
      <c r="Q4" s="27">
        <f t="shared" ref="Q4:Q20" si="11">VLOOKUP($C4,Klasse_A,42,FALSE)</f>
        <v>3.1274625689519317E-2</v>
      </c>
      <c r="R4" s="27">
        <f t="shared" ref="R4:R20" si="12">VLOOKUP($C4,Klasse_A,43,FALSE)</f>
        <v>0</v>
      </c>
      <c r="S4" s="27">
        <f t="shared" ref="S4:S20" si="13">VLOOKUP($C4,Klasse_A,44,FALSE)</f>
        <v>0</v>
      </c>
      <c r="T4" s="70"/>
      <c r="U4" s="19">
        <f t="shared" ref="U4:U20" si="14">VLOOKUP($C4,Klasse_A,46,FALSE)</f>
        <v>1</v>
      </c>
      <c r="V4" s="19">
        <f t="shared" ref="V4:V20" si="15">VLOOKUP($C4,Klasse_A,47,FALSE)</f>
        <v>1</v>
      </c>
      <c r="W4" s="19">
        <f t="shared" ref="W4:W20" si="16">VLOOKUP($C4,Klasse_A,48,FALSE)</f>
        <v>3</v>
      </c>
      <c r="X4" s="19">
        <f t="shared" ref="X4:X20" si="17">VLOOKUP($C4,Klasse_A,49,FALSE)</f>
        <v>2</v>
      </c>
      <c r="Y4" s="19" t="str">
        <f t="shared" ref="Y4:Y20" si="18">VLOOKUP($C4,Klasse_A,50,FALSE)</f>
        <v/>
      </c>
      <c r="Z4" s="19" t="str">
        <f t="shared" ref="Z4:Z20" si="19">VLOOKUP($C4,Klasse_A,51,FALSE)</f>
        <v/>
      </c>
      <c r="AA4" s="19"/>
      <c r="AB4" s="19">
        <f>SUM(U4:Z4)</f>
        <v>7</v>
      </c>
    </row>
    <row r="5" spans="1:28">
      <c r="C5" s="11">
        <f>IF(klasse_A!C8&gt;0,C4+1,"")</f>
        <v>2</v>
      </c>
      <c r="D5" s="9" t="str">
        <f t="shared" ref="D5:D20" si="20">VLOOKUP($C5,Klasse_A,3,FALSE)</f>
        <v>Smeets, Tom</v>
      </c>
      <c r="E5" s="26" t="str">
        <f t="shared" si="0"/>
        <v>Star</v>
      </c>
      <c r="F5" s="19">
        <f t="shared" si="1"/>
        <v>95.5</v>
      </c>
      <c r="G5" s="74">
        <f t="shared" si="2"/>
        <v>2.5891203703703704E-2</v>
      </c>
      <c r="H5" s="74">
        <f t="shared" si="3"/>
        <v>2.9571759259259259E-2</v>
      </c>
      <c r="I5" s="74">
        <f t="shared" si="4"/>
        <v>3.5706018518518519E-2</v>
      </c>
      <c r="J5" s="74">
        <f t="shared" si="5"/>
        <v>2.9097222222222226E-2</v>
      </c>
      <c r="K5" s="74">
        <f t="shared" si="6"/>
        <v>0</v>
      </c>
      <c r="L5" s="74">
        <f t="shared" si="7"/>
        <v>0</v>
      </c>
      <c r="M5" s="70"/>
      <c r="N5" s="27">
        <f t="shared" si="8"/>
        <v>2.7111208066705451E-2</v>
      </c>
      <c r="O5" s="27">
        <f t="shared" si="9"/>
        <v>3.0965192941632736E-2</v>
      </c>
      <c r="P5" s="27">
        <f t="shared" si="10"/>
        <v>3.7388501066511544E-2</v>
      </c>
      <c r="Q5" s="27">
        <f t="shared" si="11"/>
        <v>3.0468295520651549E-2</v>
      </c>
      <c r="R5" s="27">
        <f t="shared" si="12"/>
        <v>0</v>
      </c>
      <c r="S5" s="27">
        <f t="shared" si="13"/>
        <v>0</v>
      </c>
      <c r="T5" s="69"/>
      <c r="U5" s="19">
        <f t="shared" si="14"/>
        <v>3</v>
      </c>
      <c r="V5" s="19">
        <f t="shared" si="15"/>
        <v>3</v>
      </c>
      <c r="W5" s="19">
        <f t="shared" si="16"/>
        <v>2</v>
      </c>
      <c r="X5" s="19">
        <f t="shared" si="17"/>
        <v>1</v>
      </c>
      <c r="Y5" s="19" t="str">
        <f t="shared" si="18"/>
        <v/>
      </c>
      <c r="Z5" s="19" t="str">
        <f t="shared" si="19"/>
        <v/>
      </c>
      <c r="AA5" s="19"/>
      <c r="AB5" s="19">
        <f t="shared" ref="AB5:AB20" si="21">SUM(U5:Z5)</f>
        <v>9</v>
      </c>
    </row>
    <row r="6" spans="1:28">
      <c r="C6" s="11">
        <f>IF(klasse_A!C9&gt;0,C5+1,"")</f>
        <v>3</v>
      </c>
      <c r="D6" s="9" t="str">
        <f t="shared" si="20"/>
        <v>Crijns Job</v>
      </c>
      <c r="E6" s="26" t="str">
        <f t="shared" si="0"/>
        <v>Beneteau ??</v>
      </c>
      <c r="F6" s="19">
        <f t="shared" si="1"/>
        <v>94</v>
      </c>
      <c r="G6" s="74">
        <f t="shared" si="2"/>
        <v>2.3530092592592592E-2</v>
      </c>
      <c r="H6" s="74">
        <f t="shared" si="3"/>
        <v>2.9479166666666667E-2</v>
      </c>
      <c r="I6" s="74">
        <f t="shared" si="4"/>
        <v>3.4571759259259253E-2</v>
      </c>
      <c r="J6" s="74">
        <f t="shared" si="5"/>
        <v>3.1261574074074074E-2</v>
      </c>
      <c r="K6" s="74">
        <f t="shared" si="6"/>
        <v>0</v>
      </c>
      <c r="L6" s="74">
        <f t="shared" si="7"/>
        <v>0</v>
      </c>
      <c r="M6" s="70"/>
      <c r="N6" s="27">
        <f t="shared" si="8"/>
        <v>2.5032013396375102E-2</v>
      </c>
      <c r="O6" s="27">
        <f t="shared" si="9"/>
        <v>3.1360815602836878E-2</v>
      </c>
      <c r="P6" s="27">
        <f t="shared" si="10"/>
        <v>3.6778467297084311E-2</v>
      </c>
      <c r="Q6" s="27">
        <f t="shared" si="11"/>
        <v>3.3256993695823481E-2</v>
      </c>
      <c r="R6" s="27">
        <f t="shared" si="12"/>
        <v>0</v>
      </c>
      <c r="S6" s="27">
        <f t="shared" si="13"/>
        <v>0</v>
      </c>
      <c r="T6" s="69"/>
      <c r="U6" s="19">
        <f t="shared" si="14"/>
        <v>2</v>
      </c>
      <c r="V6" s="19">
        <f t="shared" si="15"/>
        <v>4</v>
      </c>
      <c r="W6" s="19">
        <f t="shared" si="16"/>
        <v>1</v>
      </c>
      <c r="X6" s="19">
        <f t="shared" si="17"/>
        <v>3</v>
      </c>
      <c r="Y6" s="19" t="str">
        <f t="shared" si="18"/>
        <v/>
      </c>
      <c r="Z6" s="19" t="str">
        <f t="shared" si="19"/>
        <v/>
      </c>
      <c r="AA6" s="19"/>
      <c r="AB6" s="19">
        <f t="shared" si="21"/>
        <v>10</v>
      </c>
    </row>
    <row r="7" spans="1:28">
      <c r="C7" s="11">
        <f>IF(klasse_A!C10&gt;0,C6+1,"")</f>
        <v>4</v>
      </c>
      <c r="D7" s="9" t="str">
        <f t="shared" si="20"/>
        <v>Schroot, John</v>
      </c>
      <c r="E7" s="26" t="str">
        <f t="shared" si="0"/>
        <v>G2</v>
      </c>
      <c r="F7" s="19">
        <f t="shared" si="1"/>
        <v>99</v>
      </c>
      <c r="G7" s="74">
        <f t="shared" si="2"/>
        <v>2.6979166666666669E-2</v>
      </c>
      <c r="H7" s="74">
        <f t="shared" si="3"/>
        <v>3.0312499999999996E-2</v>
      </c>
      <c r="I7" s="74">
        <f t="shared" si="4"/>
        <v>3.9143518518518515E-2</v>
      </c>
      <c r="J7" s="74">
        <f t="shared" si="5"/>
        <v>3.8240740740740742E-2</v>
      </c>
      <c r="K7" s="74">
        <f t="shared" si="6"/>
        <v>0</v>
      </c>
      <c r="L7" s="74">
        <f t="shared" si="7"/>
        <v>0</v>
      </c>
      <c r="M7" s="70"/>
      <c r="N7" s="27">
        <f t="shared" si="8"/>
        <v>2.7251683501683503E-2</v>
      </c>
      <c r="O7" s="27">
        <f t="shared" si="9"/>
        <v>3.0618686868686868E-2</v>
      </c>
      <c r="P7" s="27">
        <f t="shared" si="10"/>
        <v>3.9538907594463144E-2</v>
      </c>
      <c r="Q7" s="27">
        <f t="shared" si="11"/>
        <v>3.8627010849233069E-2</v>
      </c>
      <c r="R7" s="27">
        <f t="shared" si="12"/>
        <v>0</v>
      </c>
      <c r="S7" s="27">
        <f t="shared" si="13"/>
        <v>0</v>
      </c>
      <c r="T7" s="69"/>
      <c r="U7" s="19">
        <f t="shared" si="14"/>
        <v>4</v>
      </c>
      <c r="V7" s="19">
        <f t="shared" si="15"/>
        <v>2</v>
      </c>
      <c r="W7" s="19">
        <f t="shared" si="16"/>
        <v>4</v>
      </c>
      <c r="X7" s="19">
        <f t="shared" si="17"/>
        <v>7</v>
      </c>
      <c r="Y7" s="19" t="str">
        <f t="shared" si="18"/>
        <v/>
      </c>
      <c r="Z7" s="19" t="str">
        <f t="shared" si="19"/>
        <v/>
      </c>
      <c r="AA7" s="19"/>
      <c r="AB7" s="19">
        <f t="shared" si="21"/>
        <v>17</v>
      </c>
    </row>
    <row r="8" spans="1:28">
      <c r="C8" s="11">
        <f>IF(klasse_A!C11&gt;0,C7+1,"")</f>
        <v>5</v>
      </c>
      <c r="D8" s="9" t="str">
        <f t="shared" si="20"/>
        <v>Kann van, Peter</v>
      </c>
      <c r="E8" s="26" t="str">
        <f t="shared" si="0"/>
        <v>H Boot</v>
      </c>
      <c r="F8" s="19">
        <f t="shared" si="1"/>
        <v>100</v>
      </c>
      <c r="G8" s="74">
        <f t="shared" si="2"/>
        <v>3.0046296296296297E-2</v>
      </c>
      <c r="H8" s="74">
        <f t="shared" si="3"/>
        <v>3.5393518518518519E-2</v>
      </c>
      <c r="I8" s="74">
        <f t="shared" si="4"/>
        <v>3.9861111111111111E-2</v>
      </c>
      <c r="J8" s="74">
        <f t="shared" si="5"/>
        <v>3.6805555555555564E-2</v>
      </c>
      <c r="K8" s="74">
        <f t="shared" si="6"/>
        <v>0</v>
      </c>
      <c r="L8" s="74">
        <f t="shared" si="7"/>
        <v>0</v>
      </c>
      <c r="M8" s="70"/>
      <c r="N8" s="27">
        <f t="shared" si="8"/>
        <v>3.0046296296296297E-2</v>
      </c>
      <c r="O8" s="27">
        <f t="shared" si="9"/>
        <v>3.5393518518518526E-2</v>
      </c>
      <c r="P8" s="27">
        <f t="shared" si="10"/>
        <v>3.9861111111111111E-2</v>
      </c>
      <c r="Q8" s="27">
        <f t="shared" si="11"/>
        <v>3.6805555555555571E-2</v>
      </c>
      <c r="R8" s="27">
        <f t="shared" si="12"/>
        <v>0</v>
      </c>
      <c r="S8" s="27">
        <f t="shared" si="13"/>
        <v>0</v>
      </c>
      <c r="T8" s="69"/>
      <c r="U8" s="19">
        <f t="shared" si="14"/>
        <v>5</v>
      </c>
      <c r="V8" s="19">
        <f t="shared" si="15"/>
        <v>7</v>
      </c>
      <c r="W8" s="19">
        <f t="shared" si="16"/>
        <v>5</v>
      </c>
      <c r="X8" s="19">
        <f t="shared" si="17"/>
        <v>5</v>
      </c>
      <c r="Y8" s="19" t="str">
        <f t="shared" si="18"/>
        <v/>
      </c>
      <c r="Z8" s="19" t="str">
        <f t="shared" si="19"/>
        <v/>
      </c>
      <c r="AA8" s="19"/>
      <c r="AB8" s="19">
        <f t="shared" si="21"/>
        <v>22</v>
      </c>
    </row>
    <row r="9" spans="1:28">
      <c r="A9" s="8" t="s">
        <v>30</v>
      </c>
      <c r="C9" s="11">
        <f>IF(klasse_A!C12&gt;0,C8+1,"")</f>
        <v>6</v>
      </c>
      <c r="D9" s="9" t="str">
        <f t="shared" si="20"/>
        <v>Velter, Jos</v>
      </c>
      <c r="E9" s="26" t="str">
        <f t="shared" si="0"/>
        <v>Draak</v>
      </c>
      <c r="F9" s="19">
        <f t="shared" si="1"/>
        <v>98</v>
      </c>
      <c r="G9" s="74">
        <f t="shared" si="2"/>
        <v>3.4027777777777775E-2</v>
      </c>
      <c r="H9" s="74">
        <f t="shared" si="3"/>
        <v>3.5729166666666666E-2</v>
      </c>
      <c r="I9" s="74">
        <f t="shared" si="4"/>
        <v>3.9490740740740743E-2</v>
      </c>
      <c r="J9" s="74">
        <f t="shared" si="5"/>
        <v>3.6944444444444446E-2</v>
      </c>
      <c r="K9" s="74">
        <f t="shared" si="6"/>
        <v>0</v>
      </c>
      <c r="L9" s="74">
        <f t="shared" si="7"/>
        <v>0</v>
      </c>
      <c r="M9" s="70"/>
      <c r="N9" s="27">
        <f t="shared" si="8"/>
        <v>3.4722222222222224E-2</v>
      </c>
      <c r="O9" s="27">
        <f t="shared" si="9"/>
        <v>3.6458333333333329E-2</v>
      </c>
      <c r="P9" s="27">
        <f t="shared" si="10"/>
        <v>4.0296674225245653E-2</v>
      </c>
      <c r="Q9" s="27">
        <f t="shared" si="11"/>
        <v>3.7698412698412696E-2</v>
      </c>
      <c r="R9" s="27">
        <f t="shared" si="12"/>
        <v>0</v>
      </c>
      <c r="S9" s="27">
        <f t="shared" si="13"/>
        <v>0</v>
      </c>
      <c r="T9" s="69"/>
      <c r="U9" s="19">
        <f t="shared" si="14"/>
        <v>9</v>
      </c>
      <c r="V9" s="19">
        <f t="shared" si="15"/>
        <v>8</v>
      </c>
      <c r="W9" s="19">
        <f t="shared" si="16"/>
        <v>6</v>
      </c>
      <c r="X9" s="19">
        <f t="shared" si="17"/>
        <v>6</v>
      </c>
      <c r="Y9" s="19" t="str">
        <f t="shared" si="18"/>
        <v/>
      </c>
      <c r="Z9" s="19" t="str">
        <f t="shared" si="19"/>
        <v/>
      </c>
      <c r="AA9" s="19"/>
      <c r="AB9" s="19">
        <f t="shared" si="21"/>
        <v>29</v>
      </c>
    </row>
    <row r="10" spans="1:28">
      <c r="A10" t="str">
        <f>Deelnemers!C1</f>
        <v>Euregio regatta</v>
      </c>
      <c r="C10" s="11">
        <f>IF(klasse_A!C13&gt;0,C9+1,"")</f>
        <v>7</v>
      </c>
      <c r="D10" s="9" t="str">
        <f t="shared" si="20"/>
        <v>Janssen, Gerard</v>
      </c>
      <c r="E10" s="26" t="str">
        <f t="shared" si="0"/>
        <v>Centaur</v>
      </c>
      <c r="F10" s="19">
        <f t="shared" si="1"/>
        <v>109</v>
      </c>
      <c r="G10" s="74">
        <f t="shared" si="2"/>
        <v>3.3692129629629627E-2</v>
      </c>
      <c r="H10" s="74">
        <f t="shared" si="3"/>
        <v>3.5358796296296298E-2</v>
      </c>
      <c r="I10" s="74" t="str">
        <f t="shared" si="4"/>
        <v>DSQ</v>
      </c>
      <c r="J10" s="74">
        <f t="shared" si="5"/>
        <v>3.6747685185185182E-2</v>
      </c>
      <c r="K10" s="74">
        <f t="shared" si="6"/>
        <v>0</v>
      </c>
      <c r="L10" s="74">
        <f t="shared" si="7"/>
        <v>0</v>
      </c>
      <c r="M10" s="70"/>
      <c r="N10" s="27">
        <f t="shared" si="8"/>
        <v>3.0910210669384985E-2</v>
      </c>
      <c r="O10" s="27">
        <f t="shared" si="9"/>
        <v>3.2439262657152565E-2</v>
      </c>
      <c r="P10" s="27" t="str">
        <f t="shared" si="10"/>
        <v/>
      </c>
      <c r="Q10" s="27">
        <f t="shared" si="11"/>
        <v>3.3713472646958884E-2</v>
      </c>
      <c r="R10" s="27">
        <f t="shared" si="12"/>
        <v>0</v>
      </c>
      <c r="S10" s="27">
        <f t="shared" si="13"/>
        <v>0</v>
      </c>
      <c r="T10" s="69"/>
      <c r="U10" s="19">
        <f t="shared" si="14"/>
        <v>7</v>
      </c>
      <c r="V10" s="19">
        <f t="shared" si="15"/>
        <v>5</v>
      </c>
      <c r="W10" s="19">
        <f t="shared" si="16"/>
        <v>14</v>
      </c>
      <c r="X10" s="19">
        <f t="shared" si="17"/>
        <v>4</v>
      </c>
      <c r="Y10" s="19" t="str">
        <f t="shared" si="18"/>
        <v/>
      </c>
      <c r="Z10" s="19" t="str">
        <f t="shared" si="19"/>
        <v/>
      </c>
      <c r="AA10" s="19"/>
      <c r="AB10" s="19">
        <f t="shared" si="21"/>
        <v>30</v>
      </c>
    </row>
    <row r="11" spans="1:28">
      <c r="C11" s="11">
        <f>IF(klasse_A!C14&gt;0,C10+1,"")</f>
        <v>8</v>
      </c>
      <c r="D11" s="9" t="str">
        <f t="shared" si="20"/>
        <v>Berg, Otto</v>
      </c>
      <c r="E11" s="26" t="str">
        <f t="shared" si="0"/>
        <v>H-Boot</v>
      </c>
      <c r="F11" s="19">
        <f t="shared" si="1"/>
        <v>100</v>
      </c>
      <c r="G11" s="74">
        <f t="shared" si="2"/>
        <v>3.0902777777777779E-2</v>
      </c>
      <c r="H11" s="74">
        <f t="shared" si="3"/>
        <v>3.2719907407407406E-2</v>
      </c>
      <c r="I11" s="74">
        <f t="shared" si="4"/>
        <v>4.2592592592592592E-2</v>
      </c>
      <c r="J11" s="74" t="str">
        <f t="shared" si="5"/>
        <v>DSQ</v>
      </c>
      <c r="K11" s="74">
        <f t="shared" si="6"/>
        <v>0</v>
      </c>
      <c r="L11" s="74">
        <f t="shared" si="7"/>
        <v>0</v>
      </c>
      <c r="M11" s="70"/>
      <c r="N11" s="27">
        <f t="shared" si="8"/>
        <v>3.0902777777777779E-2</v>
      </c>
      <c r="O11" s="27">
        <f t="shared" si="9"/>
        <v>3.2719907407407406E-2</v>
      </c>
      <c r="P11" s="27">
        <f t="shared" si="10"/>
        <v>4.2592592592592592E-2</v>
      </c>
      <c r="Q11" s="27" t="str">
        <f t="shared" si="11"/>
        <v/>
      </c>
      <c r="R11" s="27">
        <f t="shared" si="12"/>
        <v>0</v>
      </c>
      <c r="S11" s="27">
        <f t="shared" si="13"/>
        <v>0</v>
      </c>
      <c r="T11" s="69"/>
      <c r="U11" s="19">
        <f t="shared" si="14"/>
        <v>6</v>
      </c>
      <c r="V11" s="19">
        <f t="shared" si="15"/>
        <v>6</v>
      </c>
      <c r="W11" s="19">
        <f t="shared" si="16"/>
        <v>7</v>
      </c>
      <c r="X11" s="19">
        <f t="shared" si="17"/>
        <v>14</v>
      </c>
      <c r="Y11" s="19" t="str">
        <f t="shared" si="18"/>
        <v/>
      </c>
      <c r="Z11" s="19" t="str">
        <f t="shared" si="19"/>
        <v/>
      </c>
      <c r="AA11" s="19"/>
      <c r="AB11" s="19">
        <f t="shared" si="21"/>
        <v>33</v>
      </c>
    </row>
    <row r="12" spans="1:28">
      <c r="A12" s="8" t="s">
        <v>33</v>
      </c>
      <c r="C12" s="11">
        <f>IF(klasse_A!C15&gt;0,C11+1,"")</f>
        <v>9</v>
      </c>
      <c r="D12" s="9" t="str">
        <f t="shared" si="20"/>
        <v>Haverbeke van, Johan</v>
      </c>
      <c r="E12" s="26" t="str">
        <f t="shared" si="0"/>
        <v>J 80</v>
      </c>
      <c r="F12" s="19">
        <f t="shared" si="1"/>
        <v>86</v>
      </c>
      <c r="G12" s="74">
        <f t="shared" si="2"/>
        <v>2.7534722222222221E-2</v>
      </c>
      <c r="H12" s="74">
        <f t="shared" si="3"/>
        <v>3.4930555555555555E-2</v>
      </c>
      <c r="I12" s="74">
        <f t="shared" si="4"/>
        <v>3.8252314814814815E-2</v>
      </c>
      <c r="J12" s="74">
        <f t="shared" si="5"/>
        <v>3.5486111111111114E-2</v>
      </c>
      <c r="K12" s="74">
        <f t="shared" si="6"/>
        <v>0</v>
      </c>
      <c r="L12" s="74">
        <f t="shared" si="7"/>
        <v>0</v>
      </c>
      <c r="M12" s="70"/>
      <c r="N12" s="27">
        <f t="shared" si="8"/>
        <v>3.2017118863049095E-2</v>
      </c>
      <c r="O12" s="27">
        <f t="shared" si="9"/>
        <v>4.0616925064599491E-2</v>
      </c>
      <c r="P12" s="27">
        <f t="shared" si="10"/>
        <v>4.4479435831180011E-2</v>
      </c>
      <c r="Q12" s="27">
        <f t="shared" si="11"/>
        <v>4.1262919896640833E-2</v>
      </c>
      <c r="R12" s="27">
        <f t="shared" si="12"/>
        <v>0</v>
      </c>
      <c r="S12" s="27">
        <f t="shared" si="13"/>
        <v>0</v>
      </c>
      <c r="T12" s="69"/>
      <c r="U12" s="19">
        <f t="shared" si="14"/>
        <v>8</v>
      </c>
      <c r="V12" s="19">
        <f t="shared" si="15"/>
        <v>10</v>
      </c>
      <c r="W12" s="19">
        <f t="shared" si="16"/>
        <v>8</v>
      </c>
      <c r="X12" s="19">
        <f t="shared" si="17"/>
        <v>8</v>
      </c>
      <c r="Y12" s="19" t="str">
        <f t="shared" si="18"/>
        <v/>
      </c>
      <c r="Z12" s="19" t="str">
        <f t="shared" si="19"/>
        <v/>
      </c>
      <c r="AA12" s="19"/>
      <c r="AB12" s="19">
        <f t="shared" si="21"/>
        <v>34</v>
      </c>
    </row>
    <row r="13" spans="1:28">
      <c r="A13" s="24">
        <f>Deelnemers!C2</f>
        <v>45094</v>
      </c>
      <c r="C13" s="11">
        <f>IF(klasse_A!C16&gt;0,C12+1,"")</f>
        <v>10</v>
      </c>
      <c r="D13" s="9" t="str">
        <f t="shared" si="20"/>
        <v>Horward, Joost &amp; Lillian</v>
      </c>
      <c r="E13" s="26" t="str">
        <f t="shared" si="0"/>
        <v>J 22</v>
      </c>
      <c r="F13" s="19">
        <f t="shared" si="1"/>
        <v>98</v>
      </c>
      <c r="G13" s="74">
        <f>VLOOKUP($C13,Klasse_A,8,FALSE)</f>
        <v>3.936342592592592E-2</v>
      </c>
      <c r="H13" s="74">
        <f t="shared" si="3"/>
        <v>3.7488425925925925E-2</v>
      </c>
      <c r="I13" s="74">
        <f t="shared" si="4"/>
        <v>4.5104166666666667E-2</v>
      </c>
      <c r="J13" s="74">
        <f t="shared" si="5"/>
        <v>4.342592592592593E-2</v>
      </c>
      <c r="K13" s="74">
        <f t="shared" si="6"/>
        <v>0</v>
      </c>
      <c r="L13" s="74">
        <f t="shared" si="7"/>
        <v>0</v>
      </c>
      <c r="M13" s="70"/>
      <c r="N13" s="27">
        <f t="shared" si="8"/>
        <v>4.0166761148904002E-2</v>
      </c>
      <c r="O13" s="27">
        <f t="shared" si="9"/>
        <v>3.8253495842781558E-2</v>
      </c>
      <c r="P13" s="27">
        <f t="shared" si="10"/>
        <v>4.602465986394557E-2</v>
      </c>
      <c r="Q13" s="27">
        <f t="shared" si="11"/>
        <v>4.4312169312169324E-2</v>
      </c>
      <c r="R13" s="27">
        <f t="shared" si="12"/>
        <v>0</v>
      </c>
      <c r="S13" s="27">
        <f t="shared" si="13"/>
        <v>0</v>
      </c>
      <c r="T13" s="69"/>
      <c r="U13" s="19">
        <f t="shared" si="14"/>
        <v>11</v>
      </c>
      <c r="V13" s="19">
        <f t="shared" si="15"/>
        <v>9</v>
      </c>
      <c r="W13" s="19">
        <f t="shared" si="16"/>
        <v>9</v>
      </c>
      <c r="X13" s="19">
        <f t="shared" si="17"/>
        <v>11</v>
      </c>
      <c r="Y13" s="19" t="str">
        <f t="shared" si="18"/>
        <v/>
      </c>
      <c r="Z13" s="19" t="str">
        <f t="shared" si="19"/>
        <v/>
      </c>
      <c r="AA13" s="19"/>
      <c r="AB13" s="19">
        <f t="shared" si="21"/>
        <v>40</v>
      </c>
    </row>
    <row r="14" spans="1:28">
      <c r="C14" s="11">
        <f>IF(klasse_A!C17&gt;0,C13+1,"")</f>
        <v>11</v>
      </c>
      <c r="D14" s="9" t="str">
        <f t="shared" si="20"/>
        <v>Kupers, Stef</v>
      </c>
      <c r="E14" s="26" t="str">
        <f t="shared" si="0"/>
        <v>H-Boot</v>
      </c>
      <c r="F14" s="19">
        <f t="shared" si="1"/>
        <v>100</v>
      </c>
      <c r="G14" s="74">
        <f t="shared" si="2"/>
        <v>3.8078703703703705E-2</v>
      </c>
      <c r="H14" s="74">
        <f t="shared" si="3"/>
        <v>4.2372685185185187E-2</v>
      </c>
      <c r="I14" s="74">
        <f t="shared" si="4"/>
        <v>5.6562499999999995E-2</v>
      </c>
      <c r="J14" s="74">
        <f t="shared" si="5"/>
        <v>4.3449074074074071E-2</v>
      </c>
      <c r="K14" s="74">
        <f t="shared" si="6"/>
        <v>0</v>
      </c>
      <c r="L14" s="74">
        <f t="shared" si="7"/>
        <v>0</v>
      </c>
      <c r="M14" s="70"/>
      <c r="N14" s="27">
        <f t="shared" si="8"/>
        <v>3.8078703703703705E-2</v>
      </c>
      <c r="O14" s="27">
        <f t="shared" si="9"/>
        <v>4.2372685185185187E-2</v>
      </c>
      <c r="P14" s="27">
        <f t="shared" si="10"/>
        <v>5.6562499999999988E-2</v>
      </c>
      <c r="Q14" s="27">
        <f t="shared" si="11"/>
        <v>4.3449074074074071E-2</v>
      </c>
      <c r="R14" s="27">
        <f t="shared" si="12"/>
        <v>0</v>
      </c>
      <c r="S14" s="27">
        <f t="shared" si="13"/>
        <v>0</v>
      </c>
      <c r="T14" s="69"/>
      <c r="U14" s="19">
        <f t="shared" si="14"/>
        <v>10</v>
      </c>
      <c r="V14" s="19">
        <f t="shared" si="15"/>
        <v>11</v>
      </c>
      <c r="W14" s="19">
        <f t="shared" si="16"/>
        <v>11</v>
      </c>
      <c r="X14" s="19">
        <f t="shared" si="17"/>
        <v>9</v>
      </c>
      <c r="Y14" s="19" t="str">
        <f t="shared" si="18"/>
        <v/>
      </c>
      <c r="Z14" s="19" t="str">
        <f t="shared" si="19"/>
        <v/>
      </c>
      <c r="AA14" s="19"/>
      <c r="AB14" s="19">
        <f t="shared" si="21"/>
        <v>41</v>
      </c>
    </row>
    <row r="15" spans="1:28">
      <c r="C15" s="11">
        <f>IF(klasse_A!C18&gt;0,C14+1,"")</f>
        <v>12</v>
      </c>
      <c r="D15" s="9" t="str">
        <f t="shared" si="20"/>
        <v>Lasschuit, Wessel</v>
      </c>
      <c r="E15" s="26" t="str">
        <f t="shared" si="0"/>
        <v>Draak</v>
      </c>
      <c r="F15" s="19">
        <f t="shared" si="1"/>
        <v>98</v>
      </c>
      <c r="G15" s="74" t="str">
        <f t="shared" si="2"/>
        <v>DNS</v>
      </c>
      <c r="H15" s="74" t="str">
        <f t="shared" si="3"/>
        <v>DNS</v>
      </c>
      <c r="I15" s="74">
        <f t="shared" si="4"/>
        <v>4.8958333333333333E-2</v>
      </c>
      <c r="J15" s="74">
        <f t="shared" si="5"/>
        <v>4.3414351851851857E-2</v>
      </c>
      <c r="K15" s="74">
        <f t="shared" si="6"/>
        <v>0</v>
      </c>
      <c r="L15" s="74">
        <f t="shared" si="7"/>
        <v>0</v>
      </c>
      <c r="M15" s="70"/>
      <c r="N15" s="27" t="str">
        <f t="shared" si="8"/>
        <v/>
      </c>
      <c r="O15" s="27" t="str">
        <f t="shared" si="9"/>
        <v/>
      </c>
      <c r="P15" s="27">
        <f t="shared" si="10"/>
        <v>4.9957482993197279E-2</v>
      </c>
      <c r="Q15" s="27">
        <f t="shared" si="11"/>
        <v>4.4300359032501894E-2</v>
      </c>
      <c r="R15" s="27">
        <f t="shared" si="12"/>
        <v>0</v>
      </c>
      <c r="S15" s="27">
        <f t="shared" si="13"/>
        <v>0</v>
      </c>
      <c r="T15" s="69"/>
      <c r="U15" s="19">
        <f t="shared" si="14"/>
        <v>13</v>
      </c>
      <c r="V15" s="19">
        <f t="shared" si="15"/>
        <v>13</v>
      </c>
      <c r="W15" s="19">
        <f t="shared" si="16"/>
        <v>10</v>
      </c>
      <c r="X15" s="19">
        <f t="shared" si="17"/>
        <v>10</v>
      </c>
      <c r="Y15" s="19" t="str">
        <f t="shared" si="18"/>
        <v/>
      </c>
      <c r="Z15" s="19" t="str">
        <f t="shared" si="19"/>
        <v/>
      </c>
      <c r="AA15" s="19"/>
      <c r="AB15" s="19">
        <f t="shared" si="21"/>
        <v>46</v>
      </c>
    </row>
    <row r="16" spans="1:28">
      <c r="C16" s="11">
        <f>IF(klasse_A!C19&gt;0,C15+1,"")</f>
        <v>13</v>
      </c>
      <c r="D16" s="9" t="str">
        <f t="shared" si="20"/>
        <v>Bloemen, Jos</v>
      </c>
      <c r="E16" s="26" t="str">
        <f t="shared" si="0"/>
        <v>Hanse 30.1</v>
      </c>
      <c r="F16" s="19">
        <f t="shared" si="1"/>
        <v>101</v>
      </c>
      <c r="G16" s="74">
        <f t="shared" si="2"/>
        <v>5.8206018518518511E-2</v>
      </c>
      <c r="H16" s="74">
        <f t="shared" si="3"/>
        <v>4.3969907407407409E-2</v>
      </c>
      <c r="I16" s="74" t="str">
        <f t="shared" si="4"/>
        <v>DNF</v>
      </c>
      <c r="J16" s="74" t="str">
        <f t="shared" si="5"/>
        <v>DNS</v>
      </c>
      <c r="K16" s="74">
        <f t="shared" si="6"/>
        <v>0</v>
      </c>
      <c r="L16" s="74">
        <f t="shared" si="7"/>
        <v>0</v>
      </c>
      <c r="M16" s="70"/>
      <c r="N16" s="27">
        <f t="shared" si="8"/>
        <v>5.7629721305463871E-2</v>
      </c>
      <c r="O16" s="27">
        <f t="shared" si="9"/>
        <v>4.3534561789512288E-2</v>
      </c>
      <c r="P16" s="27" t="str">
        <f t="shared" si="10"/>
        <v/>
      </c>
      <c r="Q16" s="27" t="str">
        <f t="shared" si="11"/>
        <v/>
      </c>
      <c r="R16" s="27">
        <f t="shared" si="12"/>
        <v>0</v>
      </c>
      <c r="S16" s="27">
        <f t="shared" si="13"/>
        <v>0</v>
      </c>
      <c r="T16" s="69"/>
      <c r="U16" s="19">
        <f t="shared" si="14"/>
        <v>12</v>
      </c>
      <c r="V16" s="19">
        <f t="shared" si="15"/>
        <v>12</v>
      </c>
      <c r="W16" s="19">
        <f t="shared" si="16"/>
        <v>14</v>
      </c>
      <c r="X16" s="19">
        <f t="shared" si="17"/>
        <v>13</v>
      </c>
      <c r="Y16" s="19" t="str">
        <f t="shared" si="18"/>
        <v/>
      </c>
      <c r="Z16" s="19" t="str">
        <f t="shared" si="19"/>
        <v/>
      </c>
      <c r="AA16" s="19"/>
      <c r="AB16" s="19">
        <f t="shared" si="21"/>
        <v>51</v>
      </c>
    </row>
    <row r="17" spans="1:28">
      <c r="C17" s="11" t="str">
        <f>IF(klasse_A!C20&gt;0,C16+1,"")</f>
        <v/>
      </c>
      <c r="D17" s="9" t="str">
        <f t="shared" si="20"/>
        <v/>
      </c>
      <c r="E17" s="26" t="str">
        <f t="shared" si="0"/>
        <v/>
      </c>
      <c r="F17" s="19" t="str">
        <f t="shared" si="1"/>
        <v/>
      </c>
      <c r="G17" s="74">
        <f t="shared" si="2"/>
        <v>0</v>
      </c>
      <c r="H17" s="74">
        <f t="shared" si="3"/>
        <v>0</v>
      </c>
      <c r="I17" s="74">
        <f t="shared" si="4"/>
        <v>0</v>
      </c>
      <c r="J17" s="74">
        <f t="shared" si="5"/>
        <v>0</v>
      </c>
      <c r="K17" s="74">
        <f t="shared" si="6"/>
        <v>0</v>
      </c>
      <c r="L17" s="74">
        <f t="shared" si="7"/>
        <v>0</v>
      </c>
      <c r="M17" s="70"/>
      <c r="N17" s="27" t="str">
        <f t="shared" si="8"/>
        <v/>
      </c>
      <c r="O17" s="27" t="str">
        <f t="shared" si="9"/>
        <v/>
      </c>
      <c r="P17" s="27" t="str">
        <f t="shared" si="10"/>
        <v/>
      </c>
      <c r="Q17" s="27" t="str">
        <f t="shared" si="11"/>
        <v/>
      </c>
      <c r="R17" s="27" t="str">
        <f t="shared" si="12"/>
        <v/>
      </c>
      <c r="S17" s="27" t="str">
        <f t="shared" si="13"/>
        <v/>
      </c>
      <c r="T17" s="69"/>
      <c r="U17" s="19" t="str">
        <f t="shared" si="14"/>
        <v/>
      </c>
      <c r="V17" s="19" t="str">
        <f t="shared" si="15"/>
        <v/>
      </c>
      <c r="W17" s="19" t="str">
        <f t="shared" si="16"/>
        <v/>
      </c>
      <c r="X17" s="19" t="str">
        <f t="shared" si="17"/>
        <v/>
      </c>
      <c r="Y17" s="19" t="str">
        <f t="shared" si="18"/>
        <v/>
      </c>
      <c r="Z17" s="19" t="str">
        <f t="shared" si="19"/>
        <v/>
      </c>
      <c r="AA17" s="19"/>
      <c r="AB17" s="19">
        <f t="shared" si="21"/>
        <v>0</v>
      </c>
    </row>
    <row r="18" spans="1:28">
      <c r="C18" s="11" t="str">
        <f>IF(klasse_A!C21&gt;0,C17+1,"")</f>
        <v/>
      </c>
      <c r="D18" s="9" t="str">
        <f t="shared" si="20"/>
        <v/>
      </c>
      <c r="E18" s="26" t="str">
        <f t="shared" si="0"/>
        <v/>
      </c>
      <c r="F18" s="19" t="str">
        <f t="shared" si="1"/>
        <v/>
      </c>
      <c r="G18" s="74">
        <f t="shared" si="2"/>
        <v>0</v>
      </c>
      <c r="H18" s="74">
        <f t="shared" si="3"/>
        <v>0</v>
      </c>
      <c r="I18" s="74">
        <f t="shared" si="4"/>
        <v>0</v>
      </c>
      <c r="J18" s="74">
        <f t="shared" si="5"/>
        <v>0</v>
      </c>
      <c r="K18" s="74">
        <f t="shared" si="6"/>
        <v>0</v>
      </c>
      <c r="L18" s="74">
        <f t="shared" si="7"/>
        <v>0</v>
      </c>
      <c r="M18" s="70"/>
      <c r="N18" s="27" t="str">
        <f t="shared" si="8"/>
        <v/>
      </c>
      <c r="O18" s="27" t="str">
        <f t="shared" si="9"/>
        <v/>
      </c>
      <c r="P18" s="27" t="str">
        <f t="shared" si="10"/>
        <v/>
      </c>
      <c r="Q18" s="27" t="str">
        <f t="shared" si="11"/>
        <v/>
      </c>
      <c r="R18" s="27" t="str">
        <f t="shared" si="12"/>
        <v/>
      </c>
      <c r="S18" s="27" t="str">
        <f t="shared" si="13"/>
        <v/>
      </c>
      <c r="T18" s="69"/>
      <c r="U18" s="19" t="str">
        <f t="shared" si="14"/>
        <v/>
      </c>
      <c r="V18" s="19" t="str">
        <f t="shared" si="15"/>
        <v/>
      </c>
      <c r="W18" s="19" t="str">
        <f t="shared" si="16"/>
        <v/>
      </c>
      <c r="X18" s="19" t="str">
        <f t="shared" si="17"/>
        <v/>
      </c>
      <c r="Y18" s="19" t="str">
        <f t="shared" si="18"/>
        <v/>
      </c>
      <c r="Z18" s="19" t="str">
        <f t="shared" si="19"/>
        <v/>
      </c>
      <c r="AA18" s="19"/>
      <c r="AB18" s="19">
        <f t="shared" si="21"/>
        <v>0</v>
      </c>
    </row>
    <row r="19" spans="1:28">
      <c r="C19" s="11" t="str">
        <f>IF(klasse_A!C22&gt;0,C18+1,"")</f>
        <v/>
      </c>
      <c r="D19" s="9" t="str">
        <f t="shared" si="20"/>
        <v/>
      </c>
      <c r="E19" s="26" t="str">
        <f t="shared" si="0"/>
        <v/>
      </c>
      <c r="F19" s="19" t="str">
        <f t="shared" si="1"/>
        <v/>
      </c>
      <c r="G19" s="74">
        <f t="shared" si="2"/>
        <v>0</v>
      </c>
      <c r="H19" s="74">
        <f t="shared" si="3"/>
        <v>0</v>
      </c>
      <c r="I19" s="74">
        <f t="shared" si="4"/>
        <v>0</v>
      </c>
      <c r="J19" s="74">
        <f t="shared" si="5"/>
        <v>0</v>
      </c>
      <c r="K19" s="74">
        <f t="shared" si="6"/>
        <v>0</v>
      </c>
      <c r="L19" s="74">
        <f t="shared" si="7"/>
        <v>0</v>
      </c>
      <c r="M19" s="70"/>
      <c r="N19" s="27" t="str">
        <f t="shared" si="8"/>
        <v/>
      </c>
      <c r="O19" s="27" t="str">
        <f t="shared" si="9"/>
        <v/>
      </c>
      <c r="P19" s="27" t="str">
        <f t="shared" si="10"/>
        <v/>
      </c>
      <c r="Q19" s="27" t="str">
        <f t="shared" si="11"/>
        <v/>
      </c>
      <c r="R19" s="27" t="str">
        <f t="shared" si="12"/>
        <v/>
      </c>
      <c r="S19" s="27" t="str">
        <f t="shared" si="13"/>
        <v/>
      </c>
      <c r="T19" s="69"/>
      <c r="U19" s="19" t="str">
        <f t="shared" si="14"/>
        <v/>
      </c>
      <c r="V19" s="19" t="str">
        <f t="shared" si="15"/>
        <v/>
      </c>
      <c r="W19" s="19" t="str">
        <f t="shared" si="16"/>
        <v/>
      </c>
      <c r="X19" s="19" t="str">
        <f t="shared" si="17"/>
        <v/>
      </c>
      <c r="Y19" s="19" t="str">
        <f t="shared" si="18"/>
        <v/>
      </c>
      <c r="Z19" s="19" t="str">
        <f t="shared" si="19"/>
        <v/>
      </c>
      <c r="AA19" s="19"/>
      <c r="AB19" s="19">
        <f t="shared" si="21"/>
        <v>0</v>
      </c>
    </row>
    <row r="20" spans="1:28">
      <c r="C20" s="11" t="str">
        <f>IF(klasse_A!C23&gt;0,C19+1,"")</f>
        <v/>
      </c>
      <c r="D20" s="9" t="str">
        <f t="shared" si="20"/>
        <v/>
      </c>
      <c r="E20" s="26" t="str">
        <f t="shared" si="0"/>
        <v/>
      </c>
      <c r="F20" s="19" t="str">
        <f t="shared" si="1"/>
        <v/>
      </c>
      <c r="G20" s="74">
        <f t="shared" ref="G20" si="22">VLOOKUP($C20,Klasse_A,8,FALSE)</f>
        <v>0</v>
      </c>
      <c r="H20" s="74">
        <f t="shared" si="3"/>
        <v>0</v>
      </c>
      <c r="I20" s="74">
        <f t="shared" si="4"/>
        <v>0</v>
      </c>
      <c r="J20" s="74">
        <f t="shared" si="5"/>
        <v>0</v>
      </c>
      <c r="K20" s="74">
        <f t="shared" si="6"/>
        <v>0</v>
      </c>
      <c r="L20" s="74">
        <f t="shared" si="7"/>
        <v>0</v>
      </c>
      <c r="M20" s="70"/>
      <c r="N20" s="27" t="str">
        <f t="shared" si="8"/>
        <v/>
      </c>
      <c r="O20" s="27" t="str">
        <f t="shared" si="9"/>
        <v/>
      </c>
      <c r="P20" s="27" t="str">
        <f t="shared" si="10"/>
        <v/>
      </c>
      <c r="Q20" s="27" t="str">
        <f t="shared" si="11"/>
        <v/>
      </c>
      <c r="R20" s="27" t="str">
        <f t="shared" si="12"/>
        <v/>
      </c>
      <c r="S20" s="27" t="str">
        <f t="shared" si="13"/>
        <v/>
      </c>
      <c r="T20" s="69"/>
      <c r="U20" s="19" t="str">
        <f t="shared" si="14"/>
        <v/>
      </c>
      <c r="V20" s="19" t="str">
        <f t="shared" si="15"/>
        <v/>
      </c>
      <c r="W20" s="19" t="str">
        <f t="shared" si="16"/>
        <v/>
      </c>
      <c r="X20" s="19" t="str">
        <f t="shared" si="17"/>
        <v/>
      </c>
      <c r="Y20" s="19" t="str">
        <f t="shared" si="18"/>
        <v/>
      </c>
      <c r="Z20" s="19" t="str">
        <f t="shared" si="19"/>
        <v/>
      </c>
      <c r="AA20" s="19"/>
      <c r="AB20" s="19">
        <f t="shared" si="21"/>
        <v>0</v>
      </c>
    </row>
    <row r="21" spans="1:28">
      <c r="C21" s="5"/>
      <c r="V21" s="5"/>
      <c r="W21" s="5"/>
      <c r="X21" s="5"/>
      <c r="Y21" s="5"/>
      <c r="Z21" s="5"/>
    </row>
    <row r="22" spans="1:28">
      <c r="C22" s="5"/>
    </row>
    <row r="23" spans="1:28">
      <c r="C23" s="5"/>
    </row>
    <row r="25" spans="1:28">
      <c r="C25" s="25" t="s">
        <v>236</v>
      </c>
      <c r="D25" s="9"/>
      <c r="E25" s="30"/>
      <c r="F25" s="31"/>
      <c r="G25" s="79" t="s">
        <v>226</v>
      </c>
      <c r="H25" s="71"/>
      <c r="I25" s="71"/>
      <c r="J25" s="71"/>
      <c r="K25" s="71"/>
      <c r="L25" s="72"/>
      <c r="M25" s="69"/>
      <c r="N25" s="82" t="s">
        <v>227</v>
      </c>
      <c r="O25" s="77"/>
      <c r="P25" s="77"/>
      <c r="Q25" s="77"/>
      <c r="R25" s="77"/>
      <c r="S25" s="75"/>
      <c r="T25" s="69"/>
      <c r="U25" s="76" t="s">
        <v>44</v>
      </c>
      <c r="V25" s="77"/>
      <c r="W25" s="77"/>
      <c r="X25" s="77"/>
      <c r="Y25" s="77"/>
      <c r="Z25" s="75"/>
      <c r="AA25" s="9"/>
      <c r="AB25" s="11" t="s">
        <v>228</v>
      </c>
    </row>
    <row r="26" spans="1:28" ht="13.9" thickBot="1">
      <c r="C26" s="18" t="s">
        <v>44</v>
      </c>
      <c r="D26" s="28" t="s">
        <v>36</v>
      </c>
      <c r="E26" s="28" t="s">
        <v>229</v>
      </c>
      <c r="F26" s="18"/>
      <c r="G26" s="73" t="s">
        <v>230</v>
      </c>
      <c r="H26" s="73" t="s">
        <v>231</v>
      </c>
      <c r="I26" s="73" t="s">
        <v>232</v>
      </c>
      <c r="J26" s="73" t="s">
        <v>233</v>
      </c>
      <c r="K26" s="73"/>
      <c r="L26" s="73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94"/>
      <c r="AB26" s="94" t="s">
        <v>45</v>
      </c>
    </row>
    <row r="27" spans="1:28">
      <c r="C27" s="19">
        <f>IF(klasse_B!C7&gt;0,1,"")</f>
        <v>1</v>
      </c>
      <c r="D27" s="26" t="str">
        <f t="shared" ref="D27:D41" si="23">VLOOKUP($C27,Klasse_B,3,FALSE)</f>
        <v>Göke, Michael</v>
      </c>
      <c r="E27" s="26" t="str">
        <f t="shared" ref="E27:E41" si="24">VLOOKUP($C27,Klasse_B,4,FALSE)</f>
        <v>Conger</v>
      </c>
      <c r="F27" s="19">
        <f t="shared" ref="F27:F41" si="25">VLOOKUP($C27,Klasse_B,7,FALSE)</f>
        <v>118</v>
      </c>
      <c r="G27" s="74">
        <f t="shared" ref="G27:G41" si="26">VLOOKUP($C27,Klasse_B,8,FALSE)</f>
        <v>3.5694444444444445E-2</v>
      </c>
      <c r="H27" s="74">
        <f t="shared" ref="H27:H41" si="27">VLOOKUP($C27,Klasse_B,9,FALSE)</f>
        <v>3.4328703703703702E-2</v>
      </c>
      <c r="I27" s="74">
        <f t="shared" ref="I27:I41" si="28">VLOOKUP($C27,Klasse_B,10,FALSE)</f>
        <v>4.3819444444444439E-2</v>
      </c>
      <c r="J27" s="74">
        <f t="shared" ref="J27:J41" si="29">VLOOKUP($C27,Klasse_B,11,FALSE)</f>
        <v>5.0706018518518518E-2</v>
      </c>
      <c r="K27" s="74">
        <f t="shared" ref="K27:K41" si="30">VLOOKUP($C27,Klasse_B,12,FALSE)</f>
        <v>0</v>
      </c>
      <c r="L27" s="74">
        <f t="shared" ref="L27:L41" si="31">VLOOKUP($C27,Klasse_B,13,FALSE)</f>
        <v>0</v>
      </c>
      <c r="M27" s="70"/>
      <c r="N27" s="27">
        <f t="shared" ref="N27:N41" si="32">VLOOKUP($C27,Klasse_B,39,FALSE)</f>
        <v>3.0249529190207156E-2</v>
      </c>
      <c r="O27" s="27">
        <f t="shared" ref="O27:O41" si="33">VLOOKUP($C27,Klasse_B,40,FALSE)</f>
        <v>2.9092121782799751E-2</v>
      </c>
      <c r="P27" s="27">
        <f t="shared" ref="P27:P41" si="34">VLOOKUP($C27,Klasse_B,41,FALSE)</f>
        <v>3.7135122410546138E-2</v>
      </c>
      <c r="Q27" s="27">
        <f t="shared" ref="Q27:Q41" si="35">VLOOKUP($C27,Klasse_B,42,FALSE)</f>
        <v>4.2971202134337722E-2</v>
      </c>
      <c r="R27" s="27">
        <f t="shared" ref="R27:R41" si="36">VLOOKUP($C27,Klasse_B,43,FALSE)</f>
        <v>0</v>
      </c>
      <c r="S27" s="27">
        <f t="shared" ref="S27:S41" si="37">VLOOKUP($C27,Klasse_B,44,FALSE)</f>
        <v>0</v>
      </c>
      <c r="T27" s="70"/>
      <c r="U27" s="19">
        <f t="shared" ref="U27:U41" si="38">VLOOKUP($C27,Klasse_B,46,FALSE)</f>
        <v>1</v>
      </c>
      <c r="V27" s="19">
        <f t="shared" ref="V27:V41" si="39">VLOOKUP($C27,Klasse_B,47,FALSE)</f>
        <v>2</v>
      </c>
      <c r="W27" s="19">
        <f t="shared" ref="W27:W41" si="40">VLOOKUP($C27,Klasse_B,48,FALSE)</f>
        <v>2</v>
      </c>
      <c r="X27" s="19">
        <f t="shared" ref="X27:X41" si="41">VLOOKUP($C27,Klasse_B,49,FALSE)</f>
        <v>4</v>
      </c>
      <c r="Y27" s="19" t="str">
        <f t="shared" ref="Y27:Y41" si="42">VLOOKUP($C27,Klasse_B,50,FALSE)</f>
        <v/>
      </c>
      <c r="Z27" s="19" t="str">
        <f t="shared" ref="Z27:Z41" si="43">VLOOKUP($C27,Klasse_B,51,FALSE)</f>
        <v/>
      </c>
      <c r="AA27" s="19"/>
      <c r="AB27" s="19">
        <f>SUM(U27:Z27)</f>
        <v>9</v>
      </c>
    </row>
    <row r="28" spans="1:28">
      <c r="C28" s="11">
        <f>IF(klasse_B!C8&gt;0,C27+1,"")</f>
        <v>2</v>
      </c>
      <c r="D28" s="26" t="str">
        <f t="shared" si="23"/>
        <v>Winkens, Julia</v>
      </c>
      <c r="E28" s="26" t="str">
        <f t="shared" si="24"/>
        <v>Flying Junior</v>
      </c>
      <c r="F28" s="19">
        <f t="shared" si="25"/>
        <v>114</v>
      </c>
      <c r="G28" s="74">
        <f t="shared" si="26"/>
        <v>3.5208333333333335E-2</v>
      </c>
      <c r="H28" s="74">
        <f t="shared" si="27"/>
        <v>3.2349537037037038E-2</v>
      </c>
      <c r="I28" s="74">
        <f t="shared" si="28"/>
        <v>4.3020833333333341E-2</v>
      </c>
      <c r="J28" s="74">
        <f t="shared" si="29"/>
        <v>4.8981481481481487E-2</v>
      </c>
      <c r="K28" s="74">
        <f t="shared" si="30"/>
        <v>0</v>
      </c>
      <c r="L28" s="74">
        <f t="shared" si="31"/>
        <v>0</v>
      </c>
      <c r="M28" s="70"/>
      <c r="N28" s="27">
        <f t="shared" si="32"/>
        <v>3.0884502923976601E-2</v>
      </c>
      <c r="O28" s="27">
        <f t="shared" si="33"/>
        <v>2.8376786874593891E-2</v>
      </c>
      <c r="P28" s="27">
        <f t="shared" si="34"/>
        <v>3.7737573099415209E-2</v>
      </c>
      <c r="Q28" s="27">
        <f t="shared" si="35"/>
        <v>4.296621182586096E-2</v>
      </c>
      <c r="R28" s="27">
        <f t="shared" si="36"/>
        <v>0</v>
      </c>
      <c r="S28" s="27">
        <f t="shared" si="37"/>
        <v>0</v>
      </c>
      <c r="T28" s="70"/>
      <c r="U28" s="19">
        <f t="shared" si="38"/>
        <v>2</v>
      </c>
      <c r="V28" s="19">
        <f t="shared" si="39"/>
        <v>1</v>
      </c>
      <c r="W28" s="19">
        <f t="shared" si="40"/>
        <v>3</v>
      </c>
      <c r="X28" s="19">
        <f t="shared" si="41"/>
        <v>3</v>
      </c>
      <c r="Y28" s="19" t="str">
        <f t="shared" si="42"/>
        <v/>
      </c>
      <c r="Z28" s="19" t="str">
        <f t="shared" si="43"/>
        <v/>
      </c>
      <c r="AA28" s="19"/>
      <c r="AB28" s="19">
        <f t="shared" ref="AB28:AB41" si="44">SUM(U28:Z28)</f>
        <v>9</v>
      </c>
    </row>
    <row r="29" spans="1:28">
      <c r="C29" s="11">
        <f>IF(klasse_B!C9&gt;0,C28+1,"")</f>
        <v>3</v>
      </c>
      <c r="D29" s="26" t="str">
        <f t="shared" si="23"/>
        <v>Nooijer, Koen  de</v>
      </c>
      <c r="E29" s="26" t="str">
        <f t="shared" si="24"/>
        <v>Flying Junior</v>
      </c>
      <c r="F29" s="19">
        <f t="shared" si="25"/>
        <v>114</v>
      </c>
      <c r="G29" s="74">
        <f t="shared" si="26"/>
        <v>3.5231481481481475E-2</v>
      </c>
      <c r="H29" s="74">
        <f t="shared" si="27"/>
        <v>3.4212962962962959E-2</v>
      </c>
      <c r="I29" s="74">
        <f t="shared" si="28"/>
        <v>3.9398148148148154E-2</v>
      </c>
      <c r="J29" s="74">
        <f t="shared" si="29"/>
        <v>4.4953703703703704E-2</v>
      </c>
      <c r="K29" s="74">
        <f t="shared" si="30"/>
        <v>0</v>
      </c>
      <c r="L29" s="74">
        <f t="shared" si="31"/>
        <v>0</v>
      </c>
      <c r="M29" s="70"/>
      <c r="N29" s="27">
        <f t="shared" si="32"/>
        <v>3.0904808317089007E-2</v>
      </c>
      <c r="O29" s="27">
        <f t="shared" si="33"/>
        <v>3.0011371020142941E-2</v>
      </c>
      <c r="P29" s="27">
        <f t="shared" si="34"/>
        <v>3.4559779077322945E-2</v>
      </c>
      <c r="Q29" s="27">
        <f t="shared" si="35"/>
        <v>3.9433073424301475E-2</v>
      </c>
      <c r="R29" s="27">
        <f t="shared" si="36"/>
        <v>0</v>
      </c>
      <c r="S29" s="27">
        <f t="shared" si="37"/>
        <v>0</v>
      </c>
      <c r="T29" s="70"/>
      <c r="U29" s="19">
        <f t="shared" si="38"/>
        <v>3</v>
      </c>
      <c r="V29" s="19">
        <f t="shared" si="39"/>
        <v>3</v>
      </c>
      <c r="W29" s="19">
        <f t="shared" si="40"/>
        <v>1</v>
      </c>
      <c r="X29" s="19">
        <f t="shared" si="41"/>
        <v>2</v>
      </c>
      <c r="Y29" s="19" t="str">
        <f t="shared" si="42"/>
        <v/>
      </c>
      <c r="Z29" s="19" t="str">
        <f t="shared" si="43"/>
        <v/>
      </c>
      <c r="AA29" s="19"/>
      <c r="AB29" s="19">
        <f t="shared" si="44"/>
        <v>9</v>
      </c>
    </row>
    <row r="30" spans="1:28">
      <c r="A30" s="8"/>
      <c r="C30" s="11">
        <f>IF(klasse_B!C10&gt;0,C29+1,"")</f>
        <v>4</v>
      </c>
      <c r="D30" s="26" t="str">
        <f t="shared" si="23"/>
        <v>Blankert  O.E.</v>
      </c>
      <c r="E30" s="26" t="str">
        <f t="shared" si="24"/>
        <v>Flying Junior</v>
      </c>
      <c r="F30" s="19">
        <f t="shared" si="25"/>
        <v>114</v>
      </c>
      <c r="G30" s="74">
        <f t="shared" si="26"/>
        <v>3.5335648148148151E-2</v>
      </c>
      <c r="H30" s="74">
        <f t="shared" si="27"/>
        <v>3.5300925925925923E-2</v>
      </c>
      <c r="I30" s="74">
        <f t="shared" si="28"/>
        <v>4.445601851851852E-2</v>
      </c>
      <c r="J30" s="74">
        <f t="shared" si="29"/>
        <v>4.3460648148148151E-2</v>
      </c>
      <c r="K30" s="74">
        <f t="shared" si="30"/>
        <v>0</v>
      </c>
      <c r="L30" s="74">
        <f t="shared" si="31"/>
        <v>0</v>
      </c>
      <c r="M30" s="70"/>
      <c r="N30" s="27">
        <f t="shared" si="32"/>
        <v>3.0996182586094868E-2</v>
      </c>
      <c r="O30" s="27">
        <f t="shared" si="33"/>
        <v>3.0965724496426247E-2</v>
      </c>
      <c r="P30" s="27">
        <f t="shared" si="34"/>
        <v>3.8996507472384673E-2</v>
      </c>
      <c r="Q30" s="27">
        <f t="shared" si="35"/>
        <v>3.8123375568551013E-2</v>
      </c>
      <c r="R30" s="27">
        <f t="shared" si="36"/>
        <v>0</v>
      </c>
      <c r="S30" s="27">
        <f t="shared" si="37"/>
        <v>0</v>
      </c>
      <c r="T30" s="70"/>
      <c r="U30" s="19">
        <f t="shared" si="38"/>
        <v>4</v>
      </c>
      <c r="V30" s="19">
        <f t="shared" si="39"/>
        <v>4</v>
      </c>
      <c r="W30" s="19">
        <f t="shared" si="40"/>
        <v>4</v>
      </c>
      <c r="X30" s="19">
        <f t="shared" si="41"/>
        <v>1</v>
      </c>
      <c r="Y30" s="19" t="str">
        <f t="shared" si="42"/>
        <v/>
      </c>
      <c r="Z30" s="19" t="str">
        <f t="shared" si="43"/>
        <v/>
      </c>
      <c r="AA30" s="19"/>
      <c r="AB30" s="19">
        <f t="shared" si="44"/>
        <v>13</v>
      </c>
    </row>
    <row r="31" spans="1:28">
      <c r="A31" s="8"/>
      <c r="C31" s="11">
        <f>IF(klasse_B!C11&gt;0,C30+1,"")</f>
        <v>5</v>
      </c>
      <c r="D31" s="26" t="str">
        <f t="shared" si="23"/>
        <v>Oberdorf, Philip</v>
      </c>
      <c r="E31" s="26" t="str">
        <f t="shared" si="24"/>
        <v>420 er</v>
      </c>
      <c r="F31" s="19">
        <f t="shared" si="25"/>
        <v>110</v>
      </c>
      <c r="G31" s="74">
        <f t="shared" si="26"/>
        <v>4.3784722222222218E-2</v>
      </c>
      <c r="H31" s="74">
        <f t="shared" si="27"/>
        <v>3.6909722222222219E-2</v>
      </c>
      <c r="I31" s="74">
        <f t="shared" si="28"/>
        <v>4.940972222222223E-2</v>
      </c>
      <c r="J31" s="74">
        <f t="shared" si="29"/>
        <v>5.3182870370370366E-2</v>
      </c>
      <c r="K31" s="74">
        <f t="shared" si="30"/>
        <v>0</v>
      </c>
      <c r="L31" s="74">
        <f t="shared" si="31"/>
        <v>0</v>
      </c>
      <c r="M31" s="70"/>
      <c r="N31" s="27">
        <f t="shared" si="32"/>
        <v>3.9804292929292925E-2</v>
      </c>
      <c r="O31" s="27">
        <f t="shared" si="33"/>
        <v>3.355429292929292E-2</v>
      </c>
      <c r="P31" s="27">
        <f t="shared" si="34"/>
        <v>4.4917929292929294E-2</v>
      </c>
      <c r="Q31" s="27">
        <f t="shared" si="35"/>
        <v>4.8348063973063973E-2</v>
      </c>
      <c r="R31" s="27">
        <f t="shared" si="36"/>
        <v>0</v>
      </c>
      <c r="S31" s="27">
        <f t="shared" si="37"/>
        <v>0</v>
      </c>
      <c r="T31" s="70"/>
      <c r="U31" s="19">
        <f t="shared" si="38"/>
        <v>6</v>
      </c>
      <c r="V31" s="19">
        <f t="shared" si="39"/>
        <v>7</v>
      </c>
      <c r="W31" s="19">
        <f t="shared" si="40"/>
        <v>6</v>
      </c>
      <c r="X31" s="19">
        <f t="shared" si="41"/>
        <v>5</v>
      </c>
      <c r="Y31" s="19" t="str">
        <f t="shared" si="42"/>
        <v/>
      </c>
      <c r="Z31" s="19" t="str">
        <f t="shared" si="43"/>
        <v/>
      </c>
      <c r="AA31" s="19"/>
      <c r="AB31" s="19">
        <f t="shared" si="44"/>
        <v>24</v>
      </c>
    </row>
    <row r="32" spans="1:28">
      <c r="A32" s="8"/>
      <c r="C32" s="11">
        <f>IF(klasse_B!C12&gt;0,C31+1,"")</f>
        <v>6</v>
      </c>
      <c r="D32" s="26" t="str">
        <f t="shared" si="23"/>
        <v>Augustin, Erik</v>
      </c>
      <c r="E32" s="26" t="str">
        <f t="shared" si="24"/>
        <v>MacGHregor 26D</v>
      </c>
      <c r="F32" s="19">
        <f t="shared" si="25"/>
        <v>112</v>
      </c>
      <c r="G32" s="74">
        <f t="shared" si="26"/>
        <v>4.2002314814814812E-2</v>
      </c>
      <c r="H32" s="74">
        <f t="shared" si="27"/>
        <v>3.560185185185185E-2</v>
      </c>
      <c r="I32" s="74">
        <f t="shared" si="28"/>
        <v>5.0428240740740746E-2</v>
      </c>
      <c r="J32" s="74">
        <f t="shared" si="29"/>
        <v>5.7025462962962958E-2</v>
      </c>
      <c r="K32" s="74">
        <f t="shared" si="30"/>
        <v>0</v>
      </c>
      <c r="L32" s="74">
        <f t="shared" si="31"/>
        <v>0</v>
      </c>
      <c r="M32" s="70"/>
      <c r="N32" s="27">
        <f t="shared" si="32"/>
        <v>3.7502066798941788E-2</v>
      </c>
      <c r="O32" s="27">
        <f t="shared" si="33"/>
        <v>3.1787367724867718E-2</v>
      </c>
      <c r="P32" s="27">
        <f t="shared" si="34"/>
        <v>4.5025214947089956E-2</v>
      </c>
      <c r="Q32" s="27">
        <f t="shared" si="35"/>
        <v>5.091559193121694E-2</v>
      </c>
      <c r="R32" s="27">
        <f t="shared" si="36"/>
        <v>0</v>
      </c>
      <c r="S32" s="27">
        <f t="shared" si="37"/>
        <v>0</v>
      </c>
      <c r="T32" s="70"/>
      <c r="U32" s="19">
        <f t="shared" si="38"/>
        <v>5</v>
      </c>
      <c r="V32" s="19">
        <f t="shared" si="39"/>
        <v>5</v>
      </c>
      <c r="W32" s="19">
        <f t="shared" si="40"/>
        <v>7</v>
      </c>
      <c r="X32" s="19">
        <f t="shared" si="41"/>
        <v>8</v>
      </c>
      <c r="Y32" s="19" t="str">
        <f t="shared" si="42"/>
        <v/>
      </c>
      <c r="Z32" s="19" t="str">
        <f t="shared" si="43"/>
        <v/>
      </c>
      <c r="AA32" s="19"/>
      <c r="AB32" s="19">
        <f t="shared" si="44"/>
        <v>25</v>
      </c>
    </row>
    <row r="33" spans="1:28">
      <c r="A33" s="8"/>
      <c r="C33" s="11">
        <f>IF(klasse_B!C13&gt;0,C32+1,"")</f>
        <v>7</v>
      </c>
      <c r="D33" s="26" t="str">
        <f t="shared" si="23"/>
        <v>Steen, Dr. Astrid</v>
      </c>
      <c r="E33" s="26" t="str">
        <f t="shared" si="24"/>
        <v>Sailart 18</v>
      </c>
      <c r="F33" s="19">
        <f t="shared" si="25"/>
        <v>108</v>
      </c>
      <c r="G33" s="74">
        <f t="shared" si="26"/>
        <v>4.3923611111111101E-2</v>
      </c>
      <c r="H33" s="74">
        <f t="shared" si="27"/>
        <v>3.7175925925925925E-2</v>
      </c>
      <c r="I33" s="74">
        <f t="shared" si="28"/>
        <v>4.7407407407407412E-2</v>
      </c>
      <c r="J33" s="74">
        <f t="shared" si="29"/>
        <v>5.7245370370370363E-2</v>
      </c>
      <c r="K33" s="74">
        <f t="shared" si="30"/>
        <v>0</v>
      </c>
      <c r="L33" s="74">
        <f t="shared" si="31"/>
        <v>0</v>
      </c>
      <c r="M33" s="70"/>
      <c r="N33" s="27">
        <f t="shared" si="32"/>
        <v>4.0670010288065828E-2</v>
      </c>
      <c r="O33" s="27">
        <f t="shared" si="33"/>
        <v>3.4422153635116595E-2</v>
      </c>
      <c r="P33" s="27">
        <f t="shared" si="34"/>
        <v>4.3895747599451321E-2</v>
      </c>
      <c r="Q33" s="27">
        <f t="shared" si="35"/>
        <v>5.3004972565157744E-2</v>
      </c>
      <c r="R33" s="27">
        <f t="shared" si="36"/>
        <v>0</v>
      </c>
      <c r="S33" s="27">
        <f t="shared" si="37"/>
        <v>0</v>
      </c>
      <c r="T33" s="70"/>
      <c r="U33" s="19">
        <f t="shared" si="38"/>
        <v>8</v>
      </c>
      <c r="V33" s="19">
        <f t="shared" si="39"/>
        <v>8</v>
      </c>
      <c r="W33" s="19">
        <f t="shared" si="40"/>
        <v>5</v>
      </c>
      <c r="X33" s="19">
        <f t="shared" si="41"/>
        <v>10</v>
      </c>
      <c r="Y33" s="19" t="str">
        <f t="shared" si="42"/>
        <v/>
      </c>
      <c r="Z33" s="19" t="str">
        <f t="shared" si="43"/>
        <v/>
      </c>
      <c r="AA33" s="19"/>
      <c r="AB33" s="19">
        <f t="shared" si="44"/>
        <v>31</v>
      </c>
    </row>
    <row r="34" spans="1:28">
      <c r="A34" s="8"/>
      <c r="C34" s="11">
        <f>IF(klasse_B!C14&gt;0,C33+1,"")</f>
        <v>8</v>
      </c>
      <c r="D34" s="26" t="str">
        <f t="shared" si="23"/>
        <v>Vonderstein, Michael</v>
      </c>
      <c r="E34" s="26" t="str">
        <f t="shared" si="24"/>
        <v>Conger</v>
      </c>
      <c r="F34" s="19">
        <f t="shared" si="25"/>
        <v>118</v>
      </c>
      <c r="G34" s="74">
        <f t="shared" si="26"/>
        <v>4.7407407407407405E-2</v>
      </c>
      <c r="H34" s="74">
        <f t="shared" si="27"/>
        <v>4.3206018518518519E-2</v>
      </c>
      <c r="I34" s="74">
        <f t="shared" si="28"/>
        <v>5.6354166666666664E-2</v>
      </c>
      <c r="J34" s="74">
        <f t="shared" si="29"/>
        <v>5.9386574074074064E-2</v>
      </c>
      <c r="K34" s="74">
        <f t="shared" si="30"/>
        <v>0</v>
      </c>
      <c r="L34" s="74">
        <f t="shared" si="31"/>
        <v>0</v>
      </c>
      <c r="M34" s="70"/>
      <c r="N34" s="27">
        <f t="shared" si="32"/>
        <v>4.0175768989328307E-2</v>
      </c>
      <c r="O34" s="27">
        <f t="shared" si="33"/>
        <v>3.6615269930947894E-2</v>
      </c>
      <c r="P34" s="27">
        <f t="shared" si="34"/>
        <v>4.7757768361581923E-2</v>
      </c>
      <c r="Q34" s="27">
        <f t="shared" si="35"/>
        <v>5.0327605147520396E-2</v>
      </c>
      <c r="R34" s="27">
        <f t="shared" si="36"/>
        <v>0</v>
      </c>
      <c r="S34" s="27">
        <f t="shared" si="37"/>
        <v>0</v>
      </c>
      <c r="T34" s="70"/>
      <c r="U34" s="19">
        <f t="shared" si="38"/>
        <v>7</v>
      </c>
      <c r="V34" s="19">
        <f t="shared" si="39"/>
        <v>12</v>
      </c>
      <c r="W34" s="19">
        <f t="shared" si="40"/>
        <v>8</v>
      </c>
      <c r="X34" s="19">
        <f t="shared" si="41"/>
        <v>7</v>
      </c>
      <c r="Y34" s="19" t="str">
        <f t="shared" si="42"/>
        <v/>
      </c>
      <c r="Z34" s="19" t="str">
        <f t="shared" si="43"/>
        <v/>
      </c>
      <c r="AA34" s="19"/>
      <c r="AB34" s="19">
        <f t="shared" si="44"/>
        <v>34</v>
      </c>
    </row>
    <row r="35" spans="1:28">
      <c r="A35" s="8"/>
      <c r="C35" s="11">
        <f>IF(klasse_B!C15&gt;0,C34+1,"")</f>
        <v>9</v>
      </c>
      <c r="D35" s="26" t="str">
        <f t="shared" si="23"/>
        <v>Bujak, Peter</v>
      </c>
      <c r="E35" s="26" t="str">
        <f t="shared" si="24"/>
        <v>Polyvalk</v>
      </c>
      <c r="F35" s="19">
        <f t="shared" si="25"/>
        <v>116</v>
      </c>
      <c r="G35" s="74">
        <f t="shared" si="26"/>
        <v>5.5925925925925921E-2</v>
      </c>
      <c r="H35" s="74">
        <f t="shared" si="27"/>
        <v>3.7372685185185182E-2</v>
      </c>
      <c r="I35" s="74">
        <f t="shared" si="28"/>
        <v>5.9768518518518512E-2</v>
      </c>
      <c r="J35" s="74">
        <f t="shared" si="29"/>
        <v>6.041666666666666E-2</v>
      </c>
      <c r="K35" s="74">
        <f t="shared" si="30"/>
        <v>0</v>
      </c>
      <c r="L35" s="74">
        <f t="shared" si="31"/>
        <v>0</v>
      </c>
      <c r="M35" s="70"/>
      <c r="N35" s="27">
        <f t="shared" si="32"/>
        <v>4.8212005108556825E-2</v>
      </c>
      <c r="O35" s="27">
        <f t="shared" si="33"/>
        <v>3.2217832056194128E-2</v>
      </c>
      <c r="P35" s="27">
        <f t="shared" si="34"/>
        <v>5.1524584929757339E-2</v>
      </c>
      <c r="Q35" s="27">
        <f t="shared" si="35"/>
        <v>5.2083333333333329E-2</v>
      </c>
      <c r="R35" s="27">
        <f t="shared" si="36"/>
        <v>0</v>
      </c>
      <c r="S35" s="27">
        <f t="shared" si="37"/>
        <v>0</v>
      </c>
      <c r="T35" s="70"/>
      <c r="U35" s="19">
        <f t="shared" si="38"/>
        <v>12</v>
      </c>
      <c r="V35" s="19">
        <f t="shared" si="39"/>
        <v>6</v>
      </c>
      <c r="W35" s="19">
        <f t="shared" si="40"/>
        <v>9</v>
      </c>
      <c r="X35" s="19">
        <f t="shared" si="41"/>
        <v>9</v>
      </c>
      <c r="Y35" s="19" t="str">
        <f t="shared" si="42"/>
        <v/>
      </c>
      <c r="Z35" s="19" t="str">
        <f t="shared" si="43"/>
        <v/>
      </c>
      <c r="AA35" s="19"/>
      <c r="AB35" s="19">
        <f t="shared" si="44"/>
        <v>36</v>
      </c>
    </row>
    <row r="36" spans="1:28">
      <c r="A36" s="8"/>
      <c r="C36" s="11">
        <f>IF(klasse_B!C16&gt;0,C35+1,"")</f>
        <v>10</v>
      </c>
      <c r="D36" s="26" t="str">
        <f t="shared" si="23"/>
        <v>Lommers, Roel</v>
      </c>
      <c r="E36" s="26" t="str">
        <f t="shared" si="24"/>
        <v>Clever 23</v>
      </c>
      <c r="F36" s="19">
        <f t="shared" si="25"/>
        <v>107</v>
      </c>
      <c r="G36" s="74">
        <f t="shared" si="26"/>
        <v>4.6365740740740735E-2</v>
      </c>
      <c r="H36" s="74">
        <f t="shared" si="27"/>
        <v>3.8576388888888889E-2</v>
      </c>
      <c r="I36" s="74" t="str">
        <f t="shared" si="28"/>
        <v>DNF</v>
      </c>
      <c r="J36" s="74">
        <f t="shared" si="29"/>
        <v>5.3009259259259256E-2</v>
      </c>
      <c r="K36" s="74">
        <f t="shared" si="30"/>
        <v>0</v>
      </c>
      <c r="L36" s="74">
        <f t="shared" si="31"/>
        <v>0</v>
      </c>
      <c r="M36" s="70"/>
      <c r="N36" s="27">
        <f t="shared" si="32"/>
        <v>4.3332467982000675E-2</v>
      </c>
      <c r="O36" s="27">
        <f t="shared" si="33"/>
        <v>3.6052699896157843E-2</v>
      </c>
      <c r="P36" s="27" t="str">
        <f t="shared" si="34"/>
        <v/>
      </c>
      <c r="Q36" s="27">
        <f t="shared" si="35"/>
        <v>4.9541363793700235E-2</v>
      </c>
      <c r="R36" s="27">
        <f t="shared" si="36"/>
        <v>0</v>
      </c>
      <c r="S36" s="27">
        <f t="shared" si="37"/>
        <v>0</v>
      </c>
      <c r="T36" s="70"/>
      <c r="U36" s="19">
        <f t="shared" si="38"/>
        <v>10</v>
      </c>
      <c r="V36" s="19">
        <f t="shared" si="39"/>
        <v>11</v>
      </c>
      <c r="W36" s="19">
        <f t="shared" si="40"/>
        <v>13</v>
      </c>
      <c r="X36" s="19">
        <f t="shared" si="41"/>
        <v>6</v>
      </c>
      <c r="Y36" s="19" t="str">
        <f t="shared" si="42"/>
        <v/>
      </c>
      <c r="Z36" s="19" t="str">
        <f t="shared" si="43"/>
        <v/>
      </c>
      <c r="AA36" s="19"/>
      <c r="AB36" s="19">
        <f t="shared" si="44"/>
        <v>40</v>
      </c>
    </row>
    <row r="37" spans="1:28">
      <c r="C37" s="11">
        <f>IF(klasse_B!C17&gt;0,C36+1,"")</f>
        <v>11</v>
      </c>
      <c r="D37" s="26" t="str">
        <f t="shared" si="23"/>
        <v>Palm,  Carol Mart</v>
      </c>
      <c r="E37" s="26" t="str">
        <f t="shared" si="24"/>
        <v>Safier 6.5</v>
      </c>
      <c r="F37" s="19">
        <f t="shared" si="25"/>
        <v>106</v>
      </c>
      <c r="G37" s="74">
        <f t="shared" si="26"/>
        <v>4.9548611111111113E-2</v>
      </c>
      <c r="H37" s="74">
        <f t="shared" si="27"/>
        <v>3.7662037037037029E-2</v>
      </c>
      <c r="I37" s="74">
        <f t="shared" si="28"/>
        <v>5.8541666666666672E-2</v>
      </c>
      <c r="J37" s="74">
        <f t="shared" si="29"/>
        <v>6.2384259259259264E-2</v>
      </c>
      <c r="K37" s="74">
        <f t="shared" si="30"/>
        <v>0</v>
      </c>
      <c r="L37" s="74">
        <f t="shared" si="31"/>
        <v>0</v>
      </c>
      <c r="M37" s="70"/>
      <c r="N37" s="27">
        <f t="shared" si="32"/>
        <v>4.6743972746331248E-2</v>
      </c>
      <c r="O37" s="27">
        <f t="shared" si="33"/>
        <v>3.553022361984625E-2</v>
      </c>
      <c r="P37" s="27">
        <f t="shared" si="34"/>
        <v>5.5227987421383656E-2</v>
      </c>
      <c r="Q37" s="27">
        <f t="shared" si="35"/>
        <v>5.8853074772886101E-2</v>
      </c>
      <c r="R37" s="27">
        <f t="shared" si="36"/>
        <v>0</v>
      </c>
      <c r="S37" s="27">
        <f t="shared" si="37"/>
        <v>0</v>
      </c>
      <c r="T37" s="70"/>
      <c r="U37" s="19">
        <f t="shared" si="38"/>
        <v>11</v>
      </c>
      <c r="V37" s="19">
        <f t="shared" si="39"/>
        <v>10</v>
      </c>
      <c r="W37" s="19">
        <f t="shared" si="40"/>
        <v>10</v>
      </c>
      <c r="X37" s="19">
        <f t="shared" si="41"/>
        <v>11</v>
      </c>
      <c r="Y37" s="19" t="str">
        <f t="shared" si="42"/>
        <v/>
      </c>
      <c r="Z37" s="19" t="str">
        <f t="shared" si="43"/>
        <v/>
      </c>
      <c r="AA37" s="19"/>
      <c r="AB37" s="19">
        <f t="shared" si="44"/>
        <v>42</v>
      </c>
    </row>
    <row r="38" spans="1:28">
      <c r="C38" s="11">
        <f>IF(klasse_B!C18&gt;0,C37+1,"")</f>
        <v>12</v>
      </c>
      <c r="D38" s="26" t="str">
        <f t="shared" si="23"/>
        <v>Baeten, Jos</v>
      </c>
      <c r="E38" s="26" t="str">
        <f t="shared" si="24"/>
        <v>Randmeer classic</v>
      </c>
      <c r="F38" s="19">
        <f t="shared" si="25"/>
        <v>109</v>
      </c>
      <c r="G38" s="74">
        <f t="shared" si="26"/>
        <v>4.5624999999999999E-2</v>
      </c>
      <c r="H38" s="74">
        <f t="shared" si="27"/>
        <v>3.8206018518518514E-2</v>
      </c>
      <c r="I38" s="74" t="str">
        <f t="shared" si="28"/>
        <v>DNF</v>
      </c>
      <c r="J38" s="74" t="str">
        <f t="shared" si="29"/>
        <v>DNS</v>
      </c>
      <c r="K38" s="74">
        <f t="shared" si="30"/>
        <v>0</v>
      </c>
      <c r="L38" s="74">
        <f t="shared" si="31"/>
        <v>0</v>
      </c>
      <c r="M38" s="70"/>
      <c r="N38" s="27">
        <f t="shared" si="32"/>
        <v>4.1857798165137607E-2</v>
      </c>
      <c r="O38" s="27">
        <f t="shared" si="33"/>
        <v>3.5051393136255514E-2</v>
      </c>
      <c r="P38" s="27" t="str">
        <f t="shared" si="34"/>
        <v/>
      </c>
      <c r="Q38" s="27" t="str">
        <f t="shared" si="35"/>
        <v/>
      </c>
      <c r="R38" s="27">
        <f t="shared" si="36"/>
        <v>0</v>
      </c>
      <c r="S38" s="27">
        <f t="shared" si="37"/>
        <v>0</v>
      </c>
      <c r="T38" s="70"/>
      <c r="U38" s="19">
        <f t="shared" si="38"/>
        <v>9</v>
      </c>
      <c r="V38" s="19">
        <f t="shared" si="39"/>
        <v>9</v>
      </c>
      <c r="W38" s="19">
        <f t="shared" si="40"/>
        <v>13</v>
      </c>
      <c r="X38" s="19">
        <f t="shared" si="41"/>
        <v>12</v>
      </c>
      <c r="Y38" s="19" t="str">
        <f t="shared" si="42"/>
        <v/>
      </c>
      <c r="Z38" s="19" t="str">
        <f t="shared" si="43"/>
        <v/>
      </c>
      <c r="AA38" s="19"/>
      <c r="AB38" s="19">
        <f t="shared" si="44"/>
        <v>43</v>
      </c>
    </row>
    <row r="39" spans="1:28">
      <c r="C39" s="11" t="str">
        <f>IF(klasse_B!C19&gt;0,C38+1,"")</f>
        <v/>
      </c>
      <c r="D39" s="26" t="str">
        <f t="shared" si="23"/>
        <v/>
      </c>
      <c r="E39" s="26" t="str">
        <f t="shared" si="24"/>
        <v/>
      </c>
      <c r="F39" s="19" t="str">
        <f t="shared" si="25"/>
        <v/>
      </c>
      <c r="G39" s="74">
        <f t="shared" si="26"/>
        <v>0</v>
      </c>
      <c r="H39" s="74">
        <f t="shared" si="27"/>
        <v>0</v>
      </c>
      <c r="I39" s="74">
        <f t="shared" si="28"/>
        <v>0</v>
      </c>
      <c r="J39" s="74">
        <f t="shared" si="29"/>
        <v>0</v>
      </c>
      <c r="K39" s="74">
        <f t="shared" si="30"/>
        <v>0</v>
      </c>
      <c r="L39" s="74">
        <f t="shared" si="31"/>
        <v>0</v>
      </c>
      <c r="M39" s="70"/>
      <c r="N39" s="27" t="str">
        <f t="shared" si="32"/>
        <v/>
      </c>
      <c r="O39" s="27" t="str">
        <f t="shared" si="33"/>
        <v/>
      </c>
      <c r="P39" s="27" t="str">
        <f t="shared" si="34"/>
        <v/>
      </c>
      <c r="Q39" s="27" t="str">
        <f t="shared" si="35"/>
        <v/>
      </c>
      <c r="R39" s="27" t="str">
        <f t="shared" si="36"/>
        <v/>
      </c>
      <c r="S39" s="27" t="str">
        <f t="shared" si="37"/>
        <v/>
      </c>
      <c r="T39" s="70"/>
      <c r="U39" s="19" t="str">
        <f t="shared" si="38"/>
        <v/>
      </c>
      <c r="V39" s="19" t="str">
        <f t="shared" si="39"/>
        <v/>
      </c>
      <c r="W39" s="19" t="str">
        <f t="shared" si="40"/>
        <v/>
      </c>
      <c r="X39" s="19" t="str">
        <f t="shared" si="41"/>
        <v/>
      </c>
      <c r="Y39" s="19" t="str">
        <f t="shared" si="42"/>
        <v/>
      </c>
      <c r="Z39" s="19" t="str">
        <f t="shared" si="43"/>
        <v/>
      </c>
      <c r="AA39" s="19"/>
      <c r="AB39" s="19">
        <f t="shared" si="44"/>
        <v>0</v>
      </c>
    </row>
    <row r="40" spans="1:28">
      <c r="C40" s="11" t="str">
        <f>IF(klasse_B!C20&gt;0,C39+1,"")</f>
        <v/>
      </c>
      <c r="D40" s="26" t="str">
        <f t="shared" si="23"/>
        <v/>
      </c>
      <c r="E40" s="26" t="str">
        <f t="shared" si="24"/>
        <v/>
      </c>
      <c r="F40" s="19" t="str">
        <f t="shared" si="25"/>
        <v/>
      </c>
      <c r="G40" s="74">
        <f t="shared" si="26"/>
        <v>0</v>
      </c>
      <c r="H40" s="74">
        <f t="shared" si="27"/>
        <v>0</v>
      </c>
      <c r="I40" s="74">
        <f t="shared" si="28"/>
        <v>0</v>
      </c>
      <c r="J40" s="74">
        <f t="shared" si="29"/>
        <v>0</v>
      </c>
      <c r="K40" s="74">
        <f t="shared" si="30"/>
        <v>0</v>
      </c>
      <c r="L40" s="74">
        <f t="shared" si="31"/>
        <v>0</v>
      </c>
      <c r="M40" s="70"/>
      <c r="N40" s="27" t="str">
        <f t="shared" si="32"/>
        <v/>
      </c>
      <c r="O40" s="27" t="str">
        <f t="shared" si="33"/>
        <v/>
      </c>
      <c r="P40" s="27" t="str">
        <f t="shared" si="34"/>
        <v/>
      </c>
      <c r="Q40" s="27" t="str">
        <f t="shared" si="35"/>
        <v/>
      </c>
      <c r="R40" s="27" t="str">
        <f t="shared" si="36"/>
        <v/>
      </c>
      <c r="S40" s="27" t="str">
        <f t="shared" si="37"/>
        <v/>
      </c>
      <c r="T40" s="70"/>
      <c r="U40" s="19" t="str">
        <f t="shared" si="38"/>
        <v/>
      </c>
      <c r="V40" s="19" t="str">
        <f t="shared" si="39"/>
        <v/>
      </c>
      <c r="W40" s="19" t="str">
        <f t="shared" si="40"/>
        <v/>
      </c>
      <c r="X40" s="19" t="str">
        <f t="shared" si="41"/>
        <v/>
      </c>
      <c r="Y40" s="19" t="str">
        <f t="shared" si="42"/>
        <v/>
      </c>
      <c r="Z40" s="19" t="str">
        <f t="shared" si="43"/>
        <v/>
      </c>
      <c r="AA40" s="19"/>
      <c r="AB40" s="19">
        <f t="shared" si="44"/>
        <v>0</v>
      </c>
    </row>
    <row r="41" spans="1:28">
      <c r="C41" s="11" t="str">
        <f>IF(klasse_B!C21&gt;0,C40+1,"")</f>
        <v/>
      </c>
      <c r="D41" s="26" t="str">
        <f t="shared" si="23"/>
        <v/>
      </c>
      <c r="E41" s="26" t="str">
        <f t="shared" si="24"/>
        <v/>
      </c>
      <c r="F41" s="19" t="str">
        <f t="shared" si="25"/>
        <v/>
      </c>
      <c r="G41" s="74">
        <f t="shared" si="26"/>
        <v>0</v>
      </c>
      <c r="H41" s="74">
        <f t="shared" si="27"/>
        <v>0</v>
      </c>
      <c r="I41" s="74">
        <f t="shared" si="28"/>
        <v>0</v>
      </c>
      <c r="J41" s="74">
        <f t="shared" si="29"/>
        <v>0</v>
      </c>
      <c r="K41" s="74">
        <f t="shared" si="30"/>
        <v>0</v>
      </c>
      <c r="L41" s="74">
        <f t="shared" si="31"/>
        <v>0</v>
      </c>
      <c r="M41" s="70"/>
      <c r="N41" s="27" t="str">
        <f t="shared" si="32"/>
        <v/>
      </c>
      <c r="O41" s="27" t="str">
        <f t="shared" si="33"/>
        <v/>
      </c>
      <c r="P41" s="27" t="str">
        <f t="shared" si="34"/>
        <v/>
      </c>
      <c r="Q41" s="27" t="str">
        <f t="shared" si="35"/>
        <v/>
      </c>
      <c r="R41" s="27" t="str">
        <f t="shared" si="36"/>
        <v/>
      </c>
      <c r="S41" s="27" t="str">
        <f t="shared" si="37"/>
        <v/>
      </c>
      <c r="T41" s="70"/>
      <c r="U41" s="19" t="str">
        <f t="shared" si="38"/>
        <v/>
      </c>
      <c r="V41" s="19" t="str">
        <f t="shared" si="39"/>
        <v/>
      </c>
      <c r="W41" s="19" t="str">
        <f t="shared" si="40"/>
        <v/>
      </c>
      <c r="X41" s="19" t="str">
        <f t="shared" si="41"/>
        <v/>
      </c>
      <c r="Y41" s="19" t="str">
        <f t="shared" si="42"/>
        <v/>
      </c>
      <c r="Z41" s="19" t="str">
        <f t="shared" si="43"/>
        <v/>
      </c>
      <c r="AA41" s="19"/>
      <c r="AB41" s="19">
        <f t="shared" si="44"/>
        <v>0</v>
      </c>
    </row>
    <row r="45" spans="1:28">
      <c r="C45" s="25" t="s">
        <v>237</v>
      </c>
      <c r="D45" s="33" t="s">
        <v>238</v>
      </c>
      <c r="E45" s="30"/>
      <c r="F45" s="31"/>
      <c r="G45" s="79" t="s">
        <v>226</v>
      </c>
      <c r="H45" s="71"/>
      <c r="I45" s="71"/>
      <c r="J45" s="71"/>
      <c r="K45" s="71"/>
      <c r="L45" s="72"/>
      <c r="M45" s="69"/>
      <c r="N45" s="82" t="s">
        <v>227</v>
      </c>
      <c r="O45" s="77"/>
      <c r="P45" s="77"/>
      <c r="Q45" s="77"/>
      <c r="R45" s="77"/>
      <c r="S45" s="75"/>
      <c r="T45" s="69"/>
      <c r="U45" s="76" t="s">
        <v>44</v>
      </c>
      <c r="V45" s="77"/>
      <c r="W45" s="77"/>
      <c r="X45" s="77"/>
      <c r="Y45" s="77"/>
      <c r="Z45" s="75"/>
      <c r="AA45" s="9"/>
      <c r="AB45" s="11" t="s">
        <v>228</v>
      </c>
    </row>
    <row r="46" spans="1:28" ht="13.9" thickBot="1">
      <c r="C46" s="18" t="s">
        <v>44</v>
      </c>
      <c r="D46" s="28" t="s">
        <v>36</v>
      </c>
      <c r="E46" s="28" t="s">
        <v>229</v>
      </c>
      <c r="F46" s="18"/>
      <c r="G46" s="73" t="s">
        <v>230</v>
      </c>
      <c r="H46" s="73" t="s">
        <v>231</v>
      </c>
      <c r="I46" s="73" t="s">
        <v>232</v>
      </c>
      <c r="J46" s="73" t="s">
        <v>233</v>
      </c>
      <c r="K46" s="73"/>
      <c r="L46" s="73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94"/>
      <c r="AB46" s="94" t="s">
        <v>45</v>
      </c>
    </row>
    <row r="47" spans="1:28">
      <c r="C47" s="19">
        <f>IF(klasse_C!C7&gt;0,1,"")</f>
        <v>1</v>
      </c>
      <c r="D47" s="26" t="str">
        <f t="shared" ref="D47:D61" si="45">VLOOKUP($C47,klasse_C,3,FALSE)</f>
        <v>Hilten van,  Theo</v>
      </c>
      <c r="E47" s="26" t="str">
        <f t="shared" ref="E47:E61" si="46">VLOOKUP($C47,klasse_C,4,FALSE)</f>
        <v>Laser  Standaard</v>
      </c>
      <c r="F47" s="19"/>
      <c r="G47" s="74">
        <f t="shared" ref="G47:G61" si="47">VLOOKUP($C47,klasse_C,8,FALSE)</f>
        <v>3.018518518518519E-2</v>
      </c>
      <c r="H47" s="74">
        <f t="shared" ref="H47:H61" si="48">VLOOKUP($C47,klasse_C,9,FALSE)</f>
        <v>3.2326388888888891E-2</v>
      </c>
      <c r="I47" s="74">
        <f t="shared" ref="I47:I61" si="49">VLOOKUP($C47,klasse_C,10,FALSE)</f>
        <v>3.8865740740740742E-2</v>
      </c>
      <c r="J47" s="74">
        <f t="shared" ref="J47:J61" si="50">VLOOKUP($C47,klasse_C,11,FALSE)</f>
        <v>4.5231481481481484E-2</v>
      </c>
      <c r="K47" s="74">
        <f t="shared" ref="K47:K61" si="51">VLOOKUP($C47,klasse_C,12,FALSE)</f>
        <v>0</v>
      </c>
      <c r="L47" s="74">
        <f t="shared" ref="L47:L61" si="52">VLOOKUP($C47,klasse_C,13,FALSE)</f>
        <v>0</v>
      </c>
      <c r="M47" s="70"/>
      <c r="N47" s="27">
        <f t="shared" ref="N47:N61" si="53">VLOOKUP($C47,klasse_C,39,FALSE)</f>
        <v>2.8210453444098314E-2</v>
      </c>
      <c r="O47" s="27">
        <f t="shared" ref="O47:O61" si="54">VLOOKUP($C47,klasse_C,40,FALSE)</f>
        <v>3.0211578400830739E-2</v>
      </c>
      <c r="P47" s="27">
        <f t="shared" ref="P47:P61" si="55">VLOOKUP($C47,klasse_C,41,FALSE)</f>
        <v>3.6323122187608171E-2</v>
      </c>
      <c r="Q47" s="27">
        <f t="shared" ref="Q47:Q61" si="56">VLOOKUP($C47,klasse_C,42,FALSE)</f>
        <v>4.2272412599515412E-2</v>
      </c>
      <c r="R47" s="27">
        <f t="shared" ref="R47:R61" si="57">VLOOKUP($C47,klasse_C,43,FALSE)</f>
        <v>0</v>
      </c>
      <c r="S47" s="27">
        <f t="shared" ref="S47:S61" si="58">VLOOKUP($C47,klasse_C,44,FALSE)</f>
        <v>0</v>
      </c>
      <c r="T47" s="70"/>
      <c r="U47" s="19">
        <f t="shared" ref="U47:U61" si="59">VLOOKUP($C47,klasse_C,46,FALSE)</f>
        <v>1</v>
      </c>
      <c r="V47" s="19">
        <f t="shared" ref="V47:V61" si="60">VLOOKUP($C47,klasse_C,47,FALSE)</f>
        <v>2</v>
      </c>
      <c r="W47" s="19">
        <f t="shared" ref="W47:W61" si="61">VLOOKUP($C47,klasse_C,48,FALSE)</f>
        <v>1</v>
      </c>
      <c r="X47" s="19">
        <f t="shared" ref="X47:X61" si="62">VLOOKUP($C47,klasse_C,49,FALSE)</f>
        <v>4</v>
      </c>
      <c r="Y47" s="19" t="str">
        <f t="shared" ref="Y47:Y61" si="63">VLOOKUP($C47,klasse_C,50,FALSE)</f>
        <v/>
      </c>
      <c r="Z47" s="19" t="str">
        <f t="shared" ref="Z47:Z61" si="64">VLOOKUP($C47,klasse_C,51,FALSE)</f>
        <v/>
      </c>
      <c r="AA47" s="19"/>
      <c r="AB47" s="19">
        <f>SUM(U47:Z47)</f>
        <v>8</v>
      </c>
    </row>
    <row r="48" spans="1:28">
      <c r="C48" s="11">
        <f>IF(klasse_C!C8&gt;0,C47+1,"")</f>
        <v>2</v>
      </c>
      <c r="D48" s="26" t="str">
        <f t="shared" si="45"/>
        <v>Prickatz Michael</v>
      </c>
      <c r="E48" s="26" t="str">
        <f t="shared" si="46"/>
        <v>Mono</v>
      </c>
      <c r="F48" s="19"/>
      <c r="G48" s="74">
        <f t="shared" si="47"/>
        <v>3.4884259259259261E-2</v>
      </c>
      <c r="H48" s="74">
        <f t="shared" si="48"/>
        <v>3.4467592592592598E-2</v>
      </c>
      <c r="I48" s="74">
        <f t="shared" si="49"/>
        <v>4.1736111111111113E-2</v>
      </c>
      <c r="J48" s="74">
        <f t="shared" si="50"/>
        <v>4.7256944444444449E-2</v>
      </c>
      <c r="K48" s="74">
        <f t="shared" si="51"/>
        <v>0</v>
      </c>
      <c r="L48" s="74">
        <f t="shared" si="52"/>
        <v>0</v>
      </c>
      <c r="M48" s="70"/>
      <c r="N48" s="27">
        <f t="shared" si="53"/>
        <v>3.0871025893149794E-2</v>
      </c>
      <c r="O48" s="27">
        <f t="shared" si="54"/>
        <v>3.0502294329727959E-2</v>
      </c>
      <c r="P48" s="27">
        <f t="shared" si="55"/>
        <v>3.6934611602753194E-2</v>
      </c>
      <c r="Q48" s="27">
        <f t="shared" si="56"/>
        <v>4.1820304818092437E-2</v>
      </c>
      <c r="R48" s="27">
        <f t="shared" si="57"/>
        <v>0</v>
      </c>
      <c r="S48" s="27">
        <f t="shared" si="58"/>
        <v>0</v>
      </c>
      <c r="T48" s="70"/>
      <c r="U48" s="19">
        <f t="shared" si="59"/>
        <v>2</v>
      </c>
      <c r="V48" s="19">
        <f t="shared" si="60"/>
        <v>4</v>
      </c>
      <c r="W48" s="19">
        <f t="shared" si="61"/>
        <v>2</v>
      </c>
      <c r="X48" s="19">
        <f t="shared" si="62"/>
        <v>1</v>
      </c>
      <c r="Y48" s="19" t="str">
        <f t="shared" si="63"/>
        <v/>
      </c>
      <c r="Z48" s="19" t="str">
        <f t="shared" si="64"/>
        <v/>
      </c>
      <c r="AA48" s="19"/>
      <c r="AB48" s="19">
        <f t="shared" ref="AB48:AB61" si="65">SUM(U48:Z48)</f>
        <v>9</v>
      </c>
    </row>
    <row r="49" spans="3:28">
      <c r="C49" s="11">
        <f>IF(klasse_C!C9&gt;0,C48+1,"")</f>
        <v>3</v>
      </c>
      <c r="D49" s="26" t="str">
        <f t="shared" si="45"/>
        <v>Gommans, Nic</v>
      </c>
      <c r="E49" s="26" t="str">
        <f t="shared" si="46"/>
        <v>Laser Radiaal (ILCA6)</v>
      </c>
      <c r="F49" s="19"/>
      <c r="G49" s="74">
        <f t="shared" si="47"/>
        <v>4.0069444444444449E-2</v>
      </c>
      <c r="H49" s="74">
        <f t="shared" si="48"/>
        <v>3.3182870370370376E-2</v>
      </c>
      <c r="I49" s="74">
        <f t="shared" si="49"/>
        <v>4.0972222222222229E-2</v>
      </c>
      <c r="J49" s="74">
        <f t="shared" si="50"/>
        <v>4.7222222222222221E-2</v>
      </c>
      <c r="K49" s="74">
        <f t="shared" si="51"/>
        <v>0</v>
      </c>
      <c r="L49" s="74">
        <f t="shared" si="52"/>
        <v>0</v>
      </c>
      <c r="M49" s="70"/>
      <c r="N49" s="27">
        <f t="shared" si="53"/>
        <v>3.6426767676767682E-2</v>
      </c>
      <c r="O49" s="27">
        <f t="shared" si="54"/>
        <v>3.0166245791245803E-2</v>
      </c>
      <c r="P49" s="27">
        <f t="shared" si="55"/>
        <v>3.7247474747474758E-2</v>
      </c>
      <c r="Q49" s="27">
        <f t="shared" si="56"/>
        <v>4.2929292929292928E-2</v>
      </c>
      <c r="R49" s="27">
        <f t="shared" si="57"/>
        <v>0</v>
      </c>
      <c r="S49" s="27">
        <f t="shared" si="58"/>
        <v>0</v>
      </c>
      <c r="T49" s="70"/>
      <c r="U49" s="19">
        <f t="shared" si="59"/>
        <v>4</v>
      </c>
      <c r="V49" s="19">
        <f t="shared" si="60"/>
        <v>1</v>
      </c>
      <c r="W49" s="19">
        <f t="shared" si="61"/>
        <v>3</v>
      </c>
      <c r="X49" s="19">
        <f t="shared" si="62"/>
        <v>5</v>
      </c>
      <c r="Y49" s="19" t="str">
        <f t="shared" si="63"/>
        <v/>
      </c>
      <c r="Z49" s="19" t="str">
        <f t="shared" si="64"/>
        <v/>
      </c>
      <c r="AA49" s="19"/>
      <c r="AB49" s="19">
        <f t="shared" si="65"/>
        <v>13</v>
      </c>
    </row>
    <row r="50" spans="3:28">
      <c r="C50" s="11">
        <f>IF(klasse_C!C10&gt;0,C49+1,"")</f>
        <v>4</v>
      </c>
      <c r="D50" s="26" t="str">
        <f t="shared" si="45"/>
        <v>Vogelsang, Christoph</v>
      </c>
      <c r="E50" s="26" t="str">
        <f t="shared" si="46"/>
        <v>Splash Red</v>
      </c>
      <c r="F50" s="19"/>
      <c r="G50" s="74">
        <f t="shared" si="47"/>
        <v>4.1284722222222223E-2</v>
      </c>
      <c r="H50" s="74">
        <f t="shared" si="48"/>
        <v>3.4143518518518517E-2</v>
      </c>
      <c r="I50" s="74">
        <f t="shared" si="49"/>
        <v>4.2013888888888892E-2</v>
      </c>
      <c r="J50" s="74">
        <f t="shared" si="50"/>
        <v>4.7291666666666669E-2</v>
      </c>
      <c r="K50" s="74">
        <f t="shared" si="51"/>
        <v>0</v>
      </c>
      <c r="L50" s="74">
        <f t="shared" si="52"/>
        <v>0</v>
      </c>
      <c r="M50" s="70"/>
      <c r="N50" s="27">
        <f t="shared" si="53"/>
        <v>3.6861359126984135E-2</v>
      </c>
      <c r="O50" s="27">
        <f t="shared" si="54"/>
        <v>3.0485284391534393E-2</v>
      </c>
      <c r="P50" s="27">
        <f t="shared" si="55"/>
        <v>3.7512400793650799E-2</v>
      </c>
      <c r="Q50" s="27">
        <f t="shared" si="56"/>
        <v>4.2224702380952377E-2</v>
      </c>
      <c r="R50" s="27">
        <f t="shared" si="57"/>
        <v>0</v>
      </c>
      <c r="S50" s="27">
        <f t="shared" si="58"/>
        <v>0</v>
      </c>
      <c r="T50" s="70"/>
      <c r="U50" s="19">
        <f t="shared" si="59"/>
        <v>6</v>
      </c>
      <c r="V50" s="19">
        <f t="shared" si="60"/>
        <v>3</v>
      </c>
      <c r="W50" s="19">
        <f t="shared" si="61"/>
        <v>4</v>
      </c>
      <c r="X50" s="19">
        <f t="shared" si="62"/>
        <v>3</v>
      </c>
      <c r="Y50" s="19" t="str">
        <f t="shared" si="63"/>
        <v/>
      </c>
      <c r="Z50" s="19" t="str">
        <f t="shared" si="64"/>
        <v/>
      </c>
      <c r="AA50" s="19"/>
      <c r="AB50" s="19">
        <f t="shared" si="65"/>
        <v>16</v>
      </c>
    </row>
    <row r="51" spans="3:28">
      <c r="C51" s="11">
        <f>IF(klasse_C!C11&gt;0,C50+1,"")</f>
        <v>5</v>
      </c>
      <c r="D51" s="26" t="str">
        <f t="shared" si="45"/>
        <v>Assche , Bas van</v>
      </c>
      <c r="E51" s="26" t="str">
        <f t="shared" si="46"/>
        <v>Laser Radiaal (ILCA6)</v>
      </c>
      <c r="F51" s="19"/>
      <c r="G51" s="74">
        <f t="shared" si="47"/>
        <v>4.0069444444444449E-2</v>
      </c>
      <c r="H51" s="74">
        <f t="shared" si="48"/>
        <v>3.363425925925926E-2</v>
      </c>
      <c r="I51" s="74">
        <f t="shared" si="49"/>
        <v>4.2083333333333334E-2</v>
      </c>
      <c r="J51" s="74">
        <f t="shared" si="50"/>
        <v>4.8159722222222222E-2</v>
      </c>
      <c r="K51" s="74">
        <f t="shared" si="51"/>
        <v>0</v>
      </c>
      <c r="L51" s="74">
        <f t="shared" si="52"/>
        <v>0</v>
      </c>
      <c r="M51" s="70"/>
      <c r="N51" s="27">
        <f t="shared" si="53"/>
        <v>3.6426767676767682E-2</v>
      </c>
      <c r="O51" s="27">
        <f t="shared" si="54"/>
        <v>3.0576599326599327E-2</v>
      </c>
      <c r="P51" s="27">
        <f t="shared" si="55"/>
        <v>3.8257575757575754E-2</v>
      </c>
      <c r="Q51" s="27">
        <f t="shared" si="56"/>
        <v>4.3781565656565651E-2</v>
      </c>
      <c r="R51" s="27">
        <f t="shared" si="57"/>
        <v>0</v>
      </c>
      <c r="S51" s="27">
        <f t="shared" si="58"/>
        <v>0</v>
      </c>
      <c r="T51" s="70"/>
      <c r="U51" s="19">
        <f t="shared" si="59"/>
        <v>4</v>
      </c>
      <c r="V51" s="19">
        <f t="shared" si="60"/>
        <v>6</v>
      </c>
      <c r="W51" s="19">
        <f t="shared" si="61"/>
        <v>5</v>
      </c>
      <c r="X51" s="19">
        <f t="shared" si="62"/>
        <v>7</v>
      </c>
      <c r="Y51" s="19" t="str">
        <f t="shared" si="63"/>
        <v/>
      </c>
      <c r="Z51" s="19" t="str">
        <f t="shared" si="64"/>
        <v/>
      </c>
      <c r="AA51" s="19"/>
      <c r="AB51" s="19">
        <f t="shared" si="65"/>
        <v>22</v>
      </c>
    </row>
    <row r="52" spans="3:28">
      <c r="C52" s="11">
        <f>IF(klasse_C!C12&gt;0,C51+1,"")</f>
        <v>6</v>
      </c>
      <c r="D52" s="26" t="str">
        <f t="shared" si="45"/>
        <v>Gommans, Carla</v>
      </c>
      <c r="E52" s="26" t="str">
        <f t="shared" si="46"/>
        <v>(ILCA6)</v>
      </c>
      <c r="F52" s="19"/>
      <c r="G52" s="74">
        <f t="shared" si="47"/>
        <v>3.8125000000000006E-2</v>
      </c>
      <c r="H52" s="74">
        <f t="shared" si="48"/>
        <v>3.3576388888888892E-2</v>
      </c>
      <c r="I52" s="74">
        <f t="shared" si="49"/>
        <v>4.8923611111111112E-2</v>
      </c>
      <c r="J52" s="74">
        <f t="shared" si="50"/>
        <v>5.0115740740740738E-2</v>
      </c>
      <c r="K52" s="74">
        <f t="shared" si="51"/>
        <v>0</v>
      </c>
      <c r="L52" s="74">
        <f t="shared" si="52"/>
        <v>0</v>
      </c>
      <c r="M52" s="70"/>
      <c r="N52" s="27">
        <f t="shared" si="53"/>
        <v>3.4659090909090917E-2</v>
      </c>
      <c r="O52" s="27">
        <f t="shared" si="54"/>
        <v>3.0523989898989901E-2</v>
      </c>
      <c r="P52" s="27">
        <f t="shared" si="55"/>
        <v>4.4476010101010099E-2</v>
      </c>
      <c r="Q52" s="27">
        <f t="shared" si="56"/>
        <v>4.5559764309764293E-2</v>
      </c>
      <c r="R52" s="27">
        <f t="shared" si="57"/>
        <v>0</v>
      </c>
      <c r="S52" s="27">
        <f t="shared" si="58"/>
        <v>0</v>
      </c>
      <c r="T52" s="70"/>
      <c r="U52" s="19">
        <f t="shared" si="59"/>
        <v>3</v>
      </c>
      <c r="V52" s="19">
        <f t="shared" si="60"/>
        <v>5</v>
      </c>
      <c r="W52" s="19">
        <f t="shared" si="61"/>
        <v>11</v>
      </c>
      <c r="X52" s="19">
        <f t="shared" si="62"/>
        <v>10</v>
      </c>
      <c r="Y52" s="19" t="str">
        <f t="shared" si="63"/>
        <v/>
      </c>
      <c r="Z52" s="19" t="str">
        <f t="shared" si="64"/>
        <v/>
      </c>
      <c r="AA52" s="19"/>
      <c r="AB52" s="19">
        <f t="shared" si="65"/>
        <v>29</v>
      </c>
    </row>
    <row r="53" spans="3:28">
      <c r="C53" s="11">
        <f>IF(klasse_C!C13&gt;0,C52+1,"")</f>
        <v>7</v>
      </c>
      <c r="D53" s="26" t="str">
        <f t="shared" si="45"/>
        <v>Crasborn, Sophie</v>
      </c>
      <c r="E53" s="26" t="str">
        <f t="shared" si="46"/>
        <v>Laser radiaal</v>
      </c>
      <c r="F53" s="19"/>
      <c r="G53" s="74">
        <f t="shared" si="47"/>
        <v>4.1412037037037039E-2</v>
      </c>
      <c r="H53" s="74">
        <f t="shared" si="48"/>
        <v>3.3993055555555561E-2</v>
      </c>
      <c r="I53" s="74">
        <f t="shared" si="49"/>
        <v>4.6724537037037044E-2</v>
      </c>
      <c r="J53" s="74">
        <f t="shared" si="50"/>
        <v>4.7268518518518515E-2</v>
      </c>
      <c r="K53" s="74">
        <f t="shared" si="51"/>
        <v>0</v>
      </c>
      <c r="L53" s="74">
        <f t="shared" si="52"/>
        <v>0</v>
      </c>
      <c r="M53" s="70"/>
      <c r="N53" s="27">
        <f t="shared" si="53"/>
        <v>3.7647306397306395E-2</v>
      </c>
      <c r="O53" s="27">
        <f t="shared" si="54"/>
        <v>3.0902777777777779E-2</v>
      </c>
      <c r="P53" s="27">
        <f t="shared" si="55"/>
        <v>4.247685185185187E-2</v>
      </c>
      <c r="Q53" s="27">
        <f t="shared" si="56"/>
        <v>4.2971380471380473E-2</v>
      </c>
      <c r="R53" s="27">
        <f t="shared" si="57"/>
        <v>0</v>
      </c>
      <c r="S53" s="27">
        <f t="shared" si="58"/>
        <v>0</v>
      </c>
      <c r="T53" s="70"/>
      <c r="U53" s="19">
        <f t="shared" si="59"/>
        <v>7</v>
      </c>
      <c r="V53" s="19">
        <f t="shared" si="60"/>
        <v>7</v>
      </c>
      <c r="W53" s="19">
        <f t="shared" si="61"/>
        <v>9</v>
      </c>
      <c r="X53" s="19">
        <f t="shared" si="62"/>
        <v>6</v>
      </c>
      <c r="Y53" s="19" t="str">
        <f t="shared" si="63"/>
        <v/>
      </c>
      <c r="Z53" s="19" t="str">
        <f t="shared" si="64"/>
        <v/>
      </c>
      <c r="AA53" s="19"/>
      <c r="AB53" s="19">
        <f t="shared" si="65"/>
        <v>29</v>
      </c>
    </row>
    <row r="54" spans="3:28">
      <c r="C54" s="11">
        <f>IF(klasse_C!C14&gt;0,C53+1,"")</f>
        <v>8</v>
      </c>
      <c r="D54" s="26" t="str">
        <f t="shared" si="45"/>
        <v>Daum, Wolfgang</v>
      </c>
      <c r="E54" s="26" t="str">
        <f t="shared" si="46"/>
        <v>Splash Red</v>
      </c>
      <c r="F54" s="19"/>
      <c r="G54" s="74">
        <f t="shared" si="47"/>
        <v>4.38425925925926E-2</v>
      </c>
      <c r="H54" s="74">
        <f t="shared" si="48"/>
        <v>3.6817129629629637E-2</v>
      </c>
      <c r="I54" s="74">
        <f t="shared" si="49"/>
        <v>4.3807870370370372E-2</v>
      </c>
      <c r="J54" s="74">
        <f t="shared" si="50"/>
        <v>4.7245370370370375E-2</v>
      </c>
      <c r="K54" s="74">
        <f t="shared" si="51"/>
        <v>0</v>
      </c>
      <c r="L54" s="74">
        <f t="shared" si="52"/>
        <v>0</v>
      </c>
      <c r="M54" s="70"/>
      <c r="N54" s="27">
        <f t="shared" si="53"/>
        <v>3.9145171957671962E-2</v>
      </c>
      <c r="O54" s="27">
        <f t="shared" si="54"/>
        <v>3.287243716931218E-2</v>
      </c>
      <c r="P54" s="27">
        <f t="shared" si="55"/>
        <v>3.9114169973544971E-2</v>
      </c>
      <c r="Q54" s="27">
        <f t="shared" si="56"/>
        <v>4.218336640211641E-2</v>
      </c>
      <c r="R54" s="27">
        <f t="shared" si="57"/>
        <v>0</v>
      </c>
      <c r="S54" s="27">
        <f t="shared" si="58"/>
        <v>0</v>
      </c>
      <c r="T54" s="70"/>
      <c r="U54" s="19">
        <f t="shared" si="59"/>
        <v>12</v>
      </c>
      <c r="V54" s="19">
        <f t="shared" si="60"/>
        <v>9</v>
      </c>
      <c r="W54" s="19">
        <f t="shared" si="61"/>
        <v>7</v>
      </c>
      <c r="X54" s="19">
        <f t="shared" si="62"/>
        <v>2</v>
      </c>
      <c r="Y54" s="19" t="str">
        <f t="shared" si="63"/>
        <v/>
      </c>
      <c r="Z54" s="19" t="str">
        <f t="shared" si="64"/>
        <v/>
      </c>
      <c r="AA54" s="19"/>
      <c r="AB54" s="19">
        <f t="shared" si="65"/>
        <v>30</v>
      </c>
    </row>
    <row r="55" spans="3:28">
      <c r="C55" s="11">
        <f>IF(klasse_C!C15&gt;0,C54+1,"")</f>
        <v>9</v>
      </c>
      <c r="D55" s="26" t="str">
        <f t="shared" si="45"/>
        <v>Strijckers, Jos</v>
      </c>
      <c r="E55" s="26" t="str">
        <f t="shared" si="46"/>
        <v>Finn</v>
      </c>
      <c r="F55" s="19"/>
      <c r="G55" s="74">
        <f t="shared" si="47"/>
        <v>3.9317129629629632E-2</v>
      </c>
      <c r="H55" s="74">
        <f t="shared" si="48"/>
        <v>3.4733796296296304E-2</v>
      </c>
      <c r="I55" s="74">
        <f t="shared" si="49"/>
        <v>3.9930555555555552E-2</v>
      </c>
      <c r="J55" s="74">
        <f t="shared" si="50"/>
        <v>4.7280092592592596E-2</v>
      </c>
      <c r="K55" s="74">
        <f t="shared" si="51"/>
        <v>0</v>
      </c>
      <c r="L55" s="74">
        <f t="shared" si="52"/>
        <v>0</v>
      </c>
      <c r="M55" s="70"/>
      <c r="N55" s="27">
        <f t="shared" si="53"/>
        <v>3.7804932336182345E-2</v>
      </c>
      <c r="O55" s="27">
        <f t="shared" si="54"/>
        <v>3.3397881054131072E-2</v>
      </c>
      <c r="P55" s="27">
        <f t="shared" si="55"/>
        <v>3.8394764957264953E-2</v>
      </c>
      <c r="Q55" s="27">
        <f t="shared" si="56"/>
        <v>4.54616274928775E-2</v>
      </c>
      <c r="R55" s="27">
        <f t="shared" si="57"/>
        <v>0</v>
      </c>
      <c r="S55" s="27">
        <f t="shared" si="58"/>
        <v>0</v>
      </c>
      <c r="T55" s="70"/>
      <c r="U55" s="19">
        <f t="shared" si="59"/>
        <v>8</v>
      </c>
      <c r="V55" s="19">
        <f t="shared" si="60"/>
        <v>10</v>
      </c>
      <c r="W55" s="19">
        <f t="shared" si="61"/>
        <v>6</v>
      </c>
      <c r="X55" s="19">
        <f t="shared" si="62"/>
        <v>9</v>
      </c>
      <c r="Y55" s="19" t="str">
        <f t="shared" si="63"/>
        <v/>
      </c>
      <c r="Z55" s="19" t="str">
        <f t="shared" si="64"/>
        <v/>
      </c>
      <c r="AA55" s="19"/>
      <c r="AB55" s="19">
        <f t="shared" si="65"/>
        <v>33</v>
      </c>
    </row>
    <row r="56" spans="3:28">
      <c r="C56" s="11">
        <f>IF(klasse_C!C16&gt;0,C55+1,"")</f>
        <v>10</v>
      </c>
      <c r="D56" s="26" t="str">
        <f t="shared" si="45"/>
        <v>Willems, Eric</v>
      </c>
      <c r="E56" s="26" t="str">
        <f t="shared" si="46"/>
        <v>Laser Radiaal (ILCA7)</v>
      </c>
      <c r="F56" s="19"/>
      <c r="G56" s="74">
        <f t="shared" si="47"/>
        <v>4.1180555555555561E-2</v>
      </c>
      <c r="H56" s="74">
        <f t="shared" si="48"/>
        <v>3.5138888888888893E-2</v>
      </c>
      <c r="I56" s="74">
        <f t="shared" si="49"/>
        <v>4.1886574074074076E-2</v>
      </c>
      <c r="J56" s="74">
        <f t="shared" si="50"/>
        <v>4.7303240740740743E-2</v>
      </c>
      <c r="K56" s="74">
        <f t="shared" si="51"/>
        <v>0</v>
      </c>
      <c r="L56" s="74">
        <f t="shared" si="52"/>
        <v>0</v>
      </c>
      <c r="M56" s="70"/>
      <c r="N56" s="27">
        <f t="shared" si="53"/>
        <v>3.8486500519210806E-2</v>
      </c>
      <c r="O56" s="27">
        <f t="shared" si="54"/>
        <v>3.2840083073727946E-2</v>
      </c>
      <c r="P56" s="27">
        <f t="shared" si="55"/>
        <v>3.9146330910349601E-2</v>
      </c>
      <c r="Q56" s="27">
        <f t="shared" si="56"/>
        <v>4.4208636206299771E-2</v>
      </c>
      <c r="R56" s="27">
        <f t="shared" si="57"/>
        <v>0</v>
      </c>
      <c r="S56" s="27">
        <f t="shared" si="58"/>
        <v>0</v>
      </c>
      <c r="T56" s="70"/>
      <c r="U56" s="19">
        <f t="shared" si="59"/>
        <v>9</v>
      </c>
      <c r="V56" s="19">
        <f t="shared" si="60"/>
        <v>8</v>
      </c>
      <c r="W56" s="19">
        <f t="shared" si="61"/>
        <v>8</v>
      </c>
      <c r="X56" s="19">
        <f t="shared" si="62"/>
        <v>8</v>
      </c>
      <c r="Y56" s="19" t="str">
        <f t="shared" si="63"/>
        <v/>
      </c>
      <c r="Z56" s="19" t="str">
        <f t="shared" si="64"/>
        <v/>
      </c>
      <c r="AA56" s="19"/>
      <c r="AB56" s="19">
        <f t="shared" si="65"/>
        <v>33</v>
      </c>
    </row>
    <row r="57" spans="3:28">
      <c r="C57" s="11">
        <f>IF(klasse_C!C17&gt;0,C56+1,"")</f>
        <v>11</v>
      </c>
      <c r="D57" s="26" t="str">
        <f t="shared" si="45"/>
        <v>Dieth, Hendrik</v>
      </c>
      <c r="E57" s="26" t="str">
        <f t="shared" si="46"/>
        <v>Laser radiaal</v>
      </c>
      <c r="F57" s="19"/>
      <c r="G57" s="74">
        <f t="shared" si="47"/>
        <v>4.3761574074074078E-2</v>
      </c>
      <c r="H57" s="74">
        <f t="shared" si="48"/>
        <v>3.7118055555555564E-2</v>
      </c>
      <c r="I57" s="74">
        <f t="shared" si="49"/>
        <v>4.8703703703703707E-2</v>
      </c>
      <c r="J57" s="74">
        <f t="shared" si="50"/>
        <v>5.3333333333333337E-2</v>
      </c>
      <c r="K57" s="74">
        <f t="shared" si="51"/>
        <v>0</v>
      </c>
      <c r="L57" s="74">
        <f t="shared" si="52"/>
        <v>0</v>
      </c>
      <c r="M57" s="70"/>
      <c r="N57" s="27">
        <f t="shared" si="53"/>
        <v>3.9783249158249163E-2</v>
      </c>
      <c r="O57" s="27">
        <f t="shared" si="54"/>
        <v>3.3743686868686881E-2</v>
      </c>
      <c r="P57" s="27">
        <f t="shared" si="55"/>
        <v>4.4276094276094274E-2</v>
      </c>
      <c r="Q57" s="27">
        <f t="shared" si="56"/>
        <v>4.8484848484848478E-2</v>
      </c>
      <c r="R57" s="27">
        <f t="shared" si="57"/>
        <v>0</v>
      </c>
      <c r="S57" s="27">
        <f t="shared" si="58"/>
        <v>0</v>
      </c>
      <c r="T57" s="70"/>
      <c r="U57" s="19">
        <f t="shared" si="59"/>
        <v>13</v>
      </c>
      <c r="V57" s="19">
        <f t="shared" si="60"/>
        <v>11</v>
      </c>
      <c r="W57" s="19">
        <f t="shared" si="61"/>
        <v>10</v>
      </c>
      <c r="X57" s="19">
        <f t="shared" si="62"/>
        <v>11</v>
      </c>
      <c r="Y57" s="19" t="str">
        <f t="shared" si="63"/>
        <v/>
      </c>
      <c r="Z57" s="19" t="str">
        <f t="shared" si="64"/>
        <v/>
      </c>
      <c r="AA57" s="19"/>
      <c r="AB57" s="19">
        <f t="shared" si="65"/>
        <v>45</v>
      </c>
    </row>
    <row r="58" spans="3:28">
      <c r="C58" s="11">
        <f>IF(klasse_C!C18&gt;0,C57+1,"")</f>
        <v>12</v>
      </c>
      <c r="D58" s="26" t="str">
        <f t="shared" si="45"/>
        <v>Kann van, Leonard</v>
      </c>
      <c r="E58" s="26" t="str">
        <f t="shared" si="46"/>
        <v>Laser Radiaal  ILCA6)</v>
      </c>
      <c r="F58" s="19"/>
      <c r="G58" s="74">
        <f t="shared" si="47"/>
        <v>4.2754629629629629E-2</v>
      </c>
      <c r="H58" s="74">
        <f t="shared" si="48"/>
        <v>3.7905092592592594E-2</v>
      </c>
      <c r="I58" s="74">
        <f t="shared" si="49"/>
        <v>4.912037037037037E-2</v>
      </c>
      <c r="J58" s="74">
        <f t="shared" si="50"/>
        <v>5.9143518518518519E-2</v>
      </c>
      <c r="K58" s="74">
        <f t="shared" si="51"/>
        <v>0</v>
      </c>
      <c r="L58" s="74">
        <f t="shared" si="52"/>
        <v>0</v>
      </c>
      <c r="M58" s="70"/>
      <c r="N58" s="27">
        <f t="shared" si="53"/>
        <v>3.8867845117845114E-2</v>
      </c>
      <c r="O58" s="27">
        <f t="shared" si="54"/>
        <v>3.4459175084175092E-2</v>
      </c>
      <c r="P58" s="27">
        <f t="shared" si="55"/>
        <v>4.4654882154882149E-2</v>
      </c>
      <c r="Q58" s="27">
        <f t="shared" si="56"/>
        <v>5.3766835016835011E-2</v>
      </c>
      <c r="R58" s="27">
        <f t="shared" si="57"/>
        <v>0</v>
      </c>
      <c r="S58" s="27">
        <f t="shared" si="58"/>
        <v>0</v>
      </c>
      <c r="T58" s="70"/>
      <c r="U58" s="19">
        <f t="shared" si="59"/>
        <v>11</v>
      </c>
      <c r="V58" s="19">
        <f t="shared" si="60"/>
        <v>12</v>
      </c>
      <c r="W58" s="19">
        <f t="shared" si="61"/>
        <v>12</v>
      </c>
      <c r="X58" s="19">
        <f t="shared" si="62"/>
        <v>12</v>
      </c>
      <c r="Y58" s="19" t="str">
        <f t="shared" si="63"/>
        <v/>
      </c>
      <c r="Z58" s="19" t="str">
        <f t="shared" si="64"/>
        <v/>
      </c>
      <c r="AA58" s="19"/>
      <c r="AB58" s="19">
        <f t="shared" si="65"/>
        <v>47</v>
      </c>
    </row>
    <row r="59" spans="3:28">
      <c r="C59" s="11">
        <f>IF(klasse_C!C19&gt;0,C58+1,"")</f>
        <v>13</v>
      </c>
      <c r="D59" s="26" t="str">
        <f t="shared" si="45"/>
        <v>Schram, Nina</v>
      </c>
      <c r="E59" s="26" t="str">
        <f t="shared" si="46"/>
        <v>Splash blue</v>
      </c>
      <c r="F59" s="19"/>
      <c r="G59" s="74">
        <f t="shared" si="47"/>
        <v>4.474537037037038E-2</v>
      </c>
      <c r="H59" s="74">
        <f t="shared" si="48"/>
        <v>4.3877314814814813E-2</v>
      </c>
      <c r="I59" s="74" t="str">
        <f t="shared" si="49"/>
        <v>DNS</v>
      </c>
      <c r="J59" s="74" t="str">
        <f t="shared" si="50"/>
        <v>DNS</v>
      </c>
      <c r="K59" s="74">
        <f t="shared" si="51"/>
        <v>0</v>
      </c>
      <c r="L59" s="74">
        <f t="shared" si="52"/>
        <v>0</v>
      </c>
      <c r="M59" s="70"/>
      <c r="N59" s="27">
        <f t="shared" si="53"/>
        <v>3.8573595146871018E-2</v>
      </c>
      <c r="O59" s="27">
        <f t="shared" si="54"/>
        <v>3.7825271392081722E-2</v>
      </c>
      <c r="P59" s="27" t="str">
        <f t="shared" si="55"/>
        <v/>
      </c>
      <c r="Q59" s="27" t="str">
        <f t="shared" si="56"/>
        <v/>
      </c>
      <c r="R59" s="27">
        <f t="shared" si="57"/>
        <v>0</v>
      </c>
      <c r="S59" s="27">
        <f t="shared" si="58"/>
        <v>0</v>
      </c>
      <c r="T59" s="70"/>
      <c r="U59" s="19">
        <f t="shared" si="59"/>
        <v>10</v>
      </c>
      <c r="V59" s="19">
        <f t="shared" si="60"/>
        <v>13</v>
      </c>
      <c r="W59" s="19">
        <f t="shared" si="61"/>
        <v>13</v>
      </c>
      <c r="X59" s="19">
        <f t="shared" si="62"/>
        <v>13</v>
      </c>
      <c r="Y59" s="19" t="str">
        <f t="shared" si="63"/>
        <v/>
      </c>
      <c r="Z59" s="19" t="str">
        <f t="shared" si="64"/>
        <v/>
      </c>
      <c r="AA59" s="19"/>
      <c r="AB59" s="19">
        <f t="shared" si="65"/>
        <v>49</v>
      </c>
    </row>
    <row r="60" spans="3:28">
      <c r="C60" s="11" t="str">
        <f>IF(klasse_C!C20&gt;0,C59+1,"")</f>
        <v/>
      </c>
      <c r="D60" s="26" t="str">
        <f t="shared" si="45"/>
        <v/>
      </c>
      <c r="E60" s="26" t="str">
        <f t="shared" si="46"/>
        <v/>
      </c>
      <c r="F60" s="19"/>
      <c r="G60" s="74">
        <f t="shared" si="47"/>
        <v>0</v>
      </c>
      <c r="H60" s="74">
        <f t="shared" si="48"/>
        <v>0</v>
      </c>
      <c r="I60" s="74">
        <f t="shared" si="49"/>
        <v>0</v>
      </c>
      <c r="J60" s="74">
        <f t="shared" si="50"/>
        <v>0</v>
      </c>
      <c r="K60" s="74">
        <f t="shared" si="51"/>
        <v>0</v>
      </c>
      <c r="L60" s="74">
        <f t="shared" si="52"/>
        <v>0</v>
      </c>
      <c r="M60" s="70"/>
      <c r="N60" s="27" t="str">
        <f t="shared" si="53"/>
        <v/>
      </c>
      <c r="O60" s="27" t="str">
        <f t="shared" si="54"/>
        <v/>
      </c>
      <c r="P60" s="27" t="str">
        <f t="shared" si="55"/>
        <v/>
      </c>
      <c r="Q60" s="27" t="str">
        <f t="shared" si="56"/>
        <v/>
      </c>
      <c r="R60" s="27" t="str">
        <f t="shared" si="57"/>
        <v/>
      </c>
      <c r="S60" s="27" t="str">
        <f t="shared" si="58"/>
        <v/>
      </c>
      <c r="T60" s="70"/>
      <c r="U60" s="19" t="str">
        <f t="shared" si="59"/>
        <v/>
      </c>
      <c r="V60" s="19" t="str">
        <f t="shared" si="60"/>
        <v/>
      </c>
      <c r="W60" s="19" t="str">
        <f t="shared" si="61"/>
        <v/>
      </c>
      <c r="X60" s="19" t="str">
        <f t="shared" si="62"/>
        <v/>
      </c>
      <c r="Y60" s="19" t="str">
        <f t="shared" si="63"/>
        <v/>
      </c>
      <c r="Z60" s="19" t="str">
        <f t="shared" si="64"/>
        <v/>
      </c>
      <c r="AA60" s="19"/>
      <c r="AB60" s="19">
        <f t="shared" si="65"/>
        <v>0</v>
      </c>
    </row>
    <row r="61" spans="3:28">
      <c r="C61" s="11" t="str">
        <f>IF(klasse_C!C21&gt;0,C60+1,"")</f>
        <v/>
      </c>
      <c r="D61" s="26" t="str">
        <f t="shared" si="45"/>
        <v/>
      </c>
      <c r="E61" s="26" t="str">
        <f t="shared" si="46"/>
        <v/>
      </c>
      <c r="F61" s="19"/>
      <c r="G61" s="74">
        <f t="shared" si="47"/>
        <v>0</v>
      </c>
      <c r="H61" s="74">
        <f t="shared" si="48"/>
        <v>0</v>
      </c>
      <c r="I61" s="74">
        <f t="shared" si="49"/>
        <v>0</v>
      </c>
      <c r="J61" s="74">
        <f t="shared" si="50"/>
        <v>0</v>
      </c>
      <c r="K61" s="74">
        <f t="shared" si="51"/>
        <v>0</v>
      </c>
      <c r="L61" s="74">
        <f t="shared" si="52"/>
        <v>0</v>
      </c>
      <c r="M61" s="70"/>
      <c r="N61" s="27" t="str">
        <f t="shared" si="53"/>
        <v/>
      </c>
      <c r="O61" s="27" t="str">
        <f t="shared" si="54"/>
        <v/>
      </c>
      <c r="P61" s="27" t="str">
        <f t="shared" si="55"/>
        <v/>
      </c>
      <c r="Q61" s="27" t="str">
        <f t="shared" si="56"/>
        <v/>
      </c>
      <c r="R61" s="27" t="str">
        <f t="shared" si="57"/>
        <v/>
      </c>
      <c r="S61" s="27" t="str">
        <f t="shared" si="58"/>
        <v/>
      </c>
      <c r="T61" s="70"/>
      <c r="U61" s="19" t="str">
        <f t="shared" si="59"/>
        <v/>
      </c>
      <c r="V61" s="19" t="str">
        <f t="shared" si="60"/>
        <v/>
      </c>
      <c r="W61" s="19" t="str">
        <f t="shared" si="61"/>
        <v/>
      </c>
      <c r="X61" s="19" t="str">
        <f t="shared" si="62"/>
        <v/>
      </c>
      <c r="Y61" s="19" t="str">
        <f t="shared" si="63"/>
        <v/>
      </c>
      <c r="Z61" s="19" t="str">
        <f t="shared" si="64"/>
        <v/>
      </c>
      <c r="AA61" s="19"/>
      <c r="AB61" s="19">
        <f t="shared" si="65"/>
        <v>0</v>
      </c>
    </row>
    <row r="65" spans="3:28">
      <c r="C65" s="25" t="s">
        <v>239</v>
      </c>
      <c r="D65" s="33" t="s">
        <v>181</v>
      </c>
      <c r="E65" s="30"/>
      <c r="F65" s="31"/>
      <c r="G65" s="79" t="s">
        <v>226</v>
      </c>
      <c r="H65" s="71"/>
      <c r="I65" s="71"/>
      <c r="J65" s="71"/>
      <c r="K65" s="71"/>
      <c r="L65" s="72"/>
      <c r="M65" s="69"/>
      <c r="N65" s="82" t="s">
        <v>227</v>
      </c>
      <c r="O65" s="77"/>
      <c r="P65" s="77"/>
      <c r="Q65" s="77"/>
      <c r="R65" s="77"/>
      <c r="S65" s="75"/>
      <c r="T65" s="69"/>
      <c r="U65" s="76" t="s">
        <v>44</v>
      </c>
      <c r="V65" s="77"/>
      <c r="W65" s="77"/>
      <c r="X65" s="77"/>
      <c r="Y65" s="77"/>
      <c r="Z65" s="75"/>
      <c r="AA65" s="9"/>
      <c r="AB65" s="11" t="s">
        <v>228</v>
      </c>
    </row>
    <row r="66" spans="3:28" ht="13.9" thickBot="1">
      <c r="C66" s="18" t="s">
        <v>44</v>
      </c>
      <c r="D66" s="28" t="s">
        <v>36</v>
      </c>
      <c r="E66" s="28" t="s">
        <v>229</v>
      </c>
      <c r="F66" s="18"/>
      <c r="G66" s="73" t="s">
        <v>230</v>
      </c>
      <c r="H66" s="73" t="s">
        <v>231</v>
      </c>
      <c r="I66" s="73" t="s">
        <v>232</v>
      </c>
      <c r="J66" s="73" t="s">
        <v>233</v>
      </c>
      <c r="K66" s="73"/>
      <c r="L66" s="73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94"/>
      <c r="AB66" s="94" t="s">
        <v>45</v>
      </c>
    </row>
    <row r="67" spans="3:28">
      <c r="C67" s="19">
        <f>IF(klasse_D!C7&gt;0,1,"")</f>
        <v>1</v>
      </c>
      <c r="D67" s="26" t="str">
        <f>VLOOKUP($C67,klasse_D,3,FALSE)</f>
        <v>Toren, Hans van den</v>
      </c>
      <c r="E67" s="26" t="str">
        <f>VLOOKUP($C67,klasse_D,4,FALSE)</f>
        <v>Yngling</v>
      </c>
      <c r="F67" s="19"/>
      <c r="G67" s="74">
        <f>VLOOKUP($C67,klasse_D,8,FALSE)</f>
        <v>2.3483796296296298E-2</v>
      </c>
      <c r="H67" s="74">
        <f>VLOOKUP($C67,klasse_D,9,FALSE)</f>
        <v>2.9594907407407407E-2</v>
      </c>
      <c r="I67" s="74">
        <f>VLOOKUP($C67,klasse_D,10,FALSE)</f>
        <v>3.8530092592592588E-2</v>
      </c>
      <c r="J67" s="74">
        <f>VLOOKUP($C67,klasse_D,11,FALSE)</f>
        <v>3.9583333333333338E-2</v>
      </c>
      <c r="K67" s="74">
        <f>VLOOKUP($C67,klasse_D,12,FALSE)</f>
        <v>0</v>
      </c>
      <c r="L67" s="74">
        <f>VLOOKUP($C67,klasse_D,13,FALSE)</f>
        <v>0</v>
      </c>
      <c r="M67" s="70"/>
      <c r="N67" s="27">
        <f>VLOOKUP($C67,klasse_D,39,FALSE)</f>
        <v>2.2580573361823363E-2</v>
      </c>
      <c r="O67" s="27">
        <f>VLOOKUP($C67,klasse_D,40,FALSE)</f>
        <v>2.8456641737891742E-2</v>
      </c>
      <c r="P67" s="27">
        <f>VLOOKUP($C67,klasse_D,41,FALSE)</f>
        <v>3.704816595441595E-2</v>
      </c>
      <c r="Q67" s="27">
        <f>VLOOKUP($C67,klasse_D,42,FALSE)</f>
        <v>3.8060897435897446E-2</v>
      </c>
      <c r="R67" s="27">
        <f>VLOOKUP($C67,klasse_D,43,FALSE)</f>
        <v>0</v>
      </c>
      <c r="S67" s="27">
        <f>VLOOKUP($C67,klasse_D,44,FALSE)</f>
        <v>0</v>
      </c>
      <c r="T67" s="70"/>
      <c r="U67" s="19">
        <f>VLOOKUP($C67,klasse_D,46,FALSE)</f>
        <v>1</v>
      </c>
      <c r="V67" s="19">
        <f>VLOOKUP($C67,klasse_D,47,FALSE)</f>
        <v>5</v>
      </c>
      <c r="W67" s="19">
        <f>VLOOKUP($C67,klasse_D,48,FALSE)</f>
        <v>1</v>
      </c>
      <c r="X67" s="19">
        <f>VLOOKUP($C67,klasse_D,49,FALSE)</f>
        <v>2</v>
      </c>
      <c r="Y67" s="19" t="str">
        <f>VLOOKUP($C67,klasse_D,50,FALSE)</f>
        <v/>
      </c>
      <c r="Z67" s="19" t="str">
        <f>VLOOKUP($C67,klasse_D,51,FALSE)</f>
        <v/>
      </c>
      <c r="AA67" s="19"/>
      <c r="AB67" s="19">
        <f>SUM(U67:Z67)</f>
        <v>9</v>
      </c>
    </row>
    <row r="68" spans="3:28">
      <c r="C68" s="11">
        <f>IF(klasse_D!C8&gt;0,C67+1,"")</f>
        <v>2</v>
      </c>
      <c r="D68" s="26" t="str">
        <f>VLOOKUP($C68,klasse_D,3,FALSE)</f>
        <v>Liebergen van, George</v>
      </c>
      <c r="E68" s="26" t="str">
        <f>VLOOKUP($C68,klasse_D,4,FALSE)</f>
        <v>Yngling</v>
      </c>
      <c r="F68" s="19"/>
      <c r="G68" s="74">
        <f>VLOOKUP($C68,klasse_D,8,FALSE)</f>
        <v>3.2395833333333332E-2</v>
      </c>
      <c r="H68" s="74">
        <f>VLOOKUP($C68,klasse_D,9,FALSE)</f>
        <v>2.8657407407407406E-2</v>
      </c>
      <c r="I68" s="74">
        <f>VLOOKUP($C68,klasse_D,10,FALSE)</f>
        <v>4.1400462962962965E-2</v>
      </c>
      <c r="J68" s="74">
        <f>VLOOKUP($C68,klasse_D,11,FALSE)</f>
        <v>4.0092592592592589E-2</v>
      </c>
      <c r="K68" s="74">
        <f>VLOOKUP($C68,klasse_D,12,FALSE)</f>
        <v>0</v>
      </c>
      <c r="L68" s="74">
        <f>VLOOKUP($C68,klasse_D,13,FALSE)</f>
        <v>0</v>
      </c>
      <c r="M68" s="70"/>
      <c r="N68" s="27">
        <f>VLOOKUP($C68,klasse_D,39,FALSE)</f>
        <v>3.1149839743589744E-2</v>
      </c>
      <c r="O68" s="27">
        <f>VLOOKUP($C68,klasse_D,40,FALSE)</f>
        <v>2.7555199430199431E-2</v>
      </c>
      <c r="P68" s="27">
        <f>VLOOKUP($C68,klasse_D,41,FALSE)</f>
        <v>3.9808137464387473E-2</v>
      </c>
      <c r="Q68" s="27">
        <f>VLOOKUP($C68,klasse_D,42,FALSE)</f>
        <v>3.8550569800569791E-2</v>
      </c>
      <c r="R68" s="27">
        <f>VLOOKUP($C68,klasse_D,43,FALSE)</f>
        <v>0</v>
      </c>
      <c r="S68" s="27">
        <f>VLOOKUP($C68,klasse_D,44,FALSE)</f>
        <v>0</v>
      </c>
      <c r="T68" s="70"/>
      <c r="U68" s="19">
        <f>VLOOKUP($C68,klasse_D,46,FALSE)</f>
        <v>5</v>
      </c>
      <c r="V68" s="19">
        <f>VLOOKUP($C68,klasse_D,47,FALSE)</f>
        <v>3</v>
      </c>
      <c r="W68" s="19">
        <f>VLOOKUP($C68,klasse_D,48,FALSE)</f>
        <v>3</v>
      </c>
      <c r="X68" s="19">
        <f>VLOOKUP($C68,klasse_D,49,FALSE)</f>
        <v>3</v>
      </c>
      <c r="Y68" s="19" t="str">
        <f>VLOOKUP($C68,klasse_D,50,FALSE)</f>
        <v/>
      </c>
      <c r="Z68" s="19" t="str">
        <f>VLOOKUP($C68,klasse_D,51,FALSE)</f>
        <v/>
      </c>
      <c r="AA68" s="19"/>
      <c r="AB68" s="19">
        <f t="shared" ref="AB68:AB81" si="66">SUM(U68:Z68)</f>
        <v>14</v>
      </c>
    </row>
    <row r="69" spans="3:28">
      <c r="C69" s="11">
        <f>IF(klasse_D!C9&gt;0,C68+1,"")</f>
        <v>3</v>
      </c>
      <c r="D69" s="26" t="str">
        <f>VLOOKUP($C69,klasse_D,3,FALSE)</f>
        <v>Altorf, Antoine</v>
      </c>
      <c r="E69" s="26" t="str">
        <f>VLOOKUP($C69,klasse_D,4,FALSE)</f>
        <v>Yngling</v>
      </c>
      <c r="F69" s="19"/>
      <c r="G69" s="74">
        <f>VLOOKUP($C69,klasse_D,8,FALSE)</f>
        <v>3.2083333333333339E-2</v>
      </c>
      <c r="H69" s="74">
        <f>VLOOKUP($C69,klasse_D,9,FALSE)</f>
        <v>2.8564814814814817E-2</v>
      </c>
      <c r="I69" s="74">
        <f>VLOOKUP($C69,klasse_D,10,FALSE)</f>
        <v>4.234953703703704E-2</v>
      </c>
      <c r="J69" s="74">
        <f>VLOOKUP($C69,klasse_D,11,FALSE)</f>
        <v>4.1724537037037032E-2</v>
      </c>
      <c r="K69" s="74">
        <f>VLOOKUP($C69,klasse_D,12,FALSE)</f>
        <v>0</v>
      </c>
      <c r="L69" s="74">
        <f>VLOOKUP($C69,klasse_D,13,FALSE)</f>
        <v>0</v>
      </c>
      <c r="M69" s="70"/>
      <c r="N69" s="27">
        <f>VLOOKUP($C69,klasse_D,39,FALSE)</f>
        <v>3.0849358974358983E-2</v>
      </c>
      <c r="O69" s="27">
        <f>VLOOKUP($C69,klasse_D,40,FALSE)</f>
        <v>2.746616809116809E-2</v>
      </c>
      <c r="P69" s="27">
        <f>VLOOKUP($C69,klasse_D,41,FALSE)</f>
        <v>4.0720708689458693E-2</v>
      </c>
      <c r="Q69" s="27">
        <f>VLOOKUP($C69,klasse_D,42,FALSE)</f>
        <v>4.0119747150997136E-2</v>
      </c>
      <c r="R69" s="27">
        <f>VLOOKUP($C69,klasse_D,43,FALSE)</f>
        <v>0</v>
      </c>
      <c r="S69" s="27">
        <f>VLOOKUP($C69,klasse_D,44,FALSE)</f>
        <v>0</v>
      </c>
      <c r="T69" s="70"/>
      <c r="U69" s="19">
        <f>VLOOKUP($C69,klasse_D,46,FALSE)</f>
        <v>4</v>
      </c>
      <c r="V69" s="19">
        <f>VLOOKUP($C69,klasse_D,47,FALSE)</f>
        <v>2</v>
      </c>
      <c r="W69" s="19">
        <f>VLOOKUP($C69,klasse_D,48,FALSE)</f>
        <v>4</v>
      </c>
      <c r="X69" s="19">
        <f>VLOOKUP($C69,klasse_D,49,FALSE)</f>
        <v>5</v>
      </c>
      <c r="Y69" s="19" t="str">
        <f>VLOOKUP($C69,klasse_D,50,FALSE)</f>
        <v/>
      </c>
      <c r="Z69" s="19" t="str">
        <f>VLOOKUP($C69,klasse_D,51,FALSE)</f>
        <v/>
      </c>
      <c r="AA69" s="19"/>
      <c r="AB69" s="19">
        <f t="shared" si="66"/>
        <v>15</v>
      </c>
    </row>
    <row r="70" spans="3:28">
      <c r="C70" s="11">
        <f>IF(klasse_D!C10&gt;0,C69+1,"")</f>
        <v>4</v>
      </c>
      <c r="D70" s="26" t="str">
        <f>VLOOKUP($C70,klasse_D,3,FALSE)</f>
        <v>Eggen-Vollmer, Ralf</v>
      </c>
      <c r="E70" s="26" t="str">
        <f>VLOOKUP($C70,klasse_D,4,FALSE)</f>
        <v>Yngling</v>
      </c>
      <c r="F70" s="19"/>
      <c r="G70" s="74">
        <f>VLOOKUP($C70,klasse_D,8,FALSE)</f>
        <v>2.6192129629629631E-2</v>
      </c>
      <c r="H70" s="74">
        <f>VLOOKUP($C70,klasse_D,9,FALSE)</f>
        <v>2.7303240740740743E-2</v>
      </c>
      <c r="I70" s="74">
        <f>VLOOKUP($C70,klasse_D,10,FALSE)</f>
        <v>4.4745370370370366E-2</v>
      </c>
      <c r="J70" s="74">
        <f>VLOOKUP($C70,klasse_D,11,FALSE)</f>
        <v>4.2557870370370364E-2</v>
      </c>
      <c r="K70" s="74">
        <f>VLOOKUP($C70,klasse_D,12,FALSE)</f>
        <v>0</v>
      </c>
      <c r="L70" s="74">
        <f>VLOOKUP($C70,klasse_D,13,FALSE)</f>
        <v>0</v>
      </c>
      <c r="M70" s="70"/>
      <c r="N70" s="27">
        <f>VLOOKUP($C70,klasse_D,39,FALSE)</f>
        <v>2.5184740028490027E-2</v>
      </c>
      <c r="O70" s="27">
        <f>VLOOKUP($C70,klasse_D,40,FALSE)</f>
        <v>2.6253116096866098E-2</v>
      </c>
      <c r="P70" s="27">
        <f>VLOOKUP($C70,klasse_D,41,FALSE)</f>
        <v>4.3024394586894589E-2</v>
      </c>
      <c r="Q70" s="27">
        <f>VLOOKUP($C70,klasse_D,42,FALSE)</f>
        <v>4.0921029202279184E-2</v>
      </c>
      <c r="R70" s="27">
        <f>VLOOKUP($C70,klasse_D,43,FALSE)</f>
        <v>0</v>
      </c>
      <c r="S70" s="27">
        <f>VLOOKUP($C70,klasse_D,44,FALSE)</f>
        <v>0</v>
      </c>
      <c r="T70" s="70"/>
      <c r="U70" s="19">
        <f>VLOOKUP($C70,klasse_D,46,FALSE)</f>
        <v>2</v>
      </c>
      <c r="V70" s="19">
        <f>VLOOKUP($C70,klasse_D,47,FALSE)</f>
        <v>1</v>
      </c>
      <c r="W70" s="19">
        <f>VLOOKUP($C70,klasse_D,48,FALSE)</f>
        <v>7</v>
      </c>
      <c r="X70" s="19">
        <f>VLOOKUP($C70,klasse_D,49,FALSE)</f>
        <v>6</v>
      </c>
      <c r="Y70" s="19" t="str">
        <f>VLOOKUP($C70,klasse_D,50,FALSE)</f>
        <v/>
      </c>
      <c r="Z70" s="19" t="str">
        <f>VLOOKUP($C70,klasse_D,51,FALSE)</f>
        <v/>
      </c>
      <c r="AA70" s="19"/>
      <c r="AB70" s="19">
        <f t="shared" si="66"/>
        <v>16</v>
      </c>
    </row>
    <row r="71" spans="3:28">
      <c r="C71" s="11">
        <f>IF(klasse_D!C11&gt;0,C70+1,"")</f>
        <v>5</v>
      </c>
      <c r="D71" s="26" t="str">
        <f>VLOOKUP($C71,klasse_D,3,FALSE)</f>
        <v>Syrier, Magda</v>
      </c>
      <c r="E71" s="26" t="str">
        <f>VLOOKUP($C71,klasse_D,4,FALSE)</f>
        <v>Yngling</v>
      </c>
      <c r="F71" s="19"/>
      <c r="G71" s="74">
        <f>VLOOKUP($C71,klasse_D,8,FALSE)</f>
        <v>2.7581018518518522E-2</v>
      </c>
      <c r="H71" s="74">
        <f>VLOOKUP($C71,klasse_D,9,FALSE)</f>
        <v>2.9629629629629627E-2</v>
      </c>
      <c r="I71" s="74">
        <f>VLOOKUP($C71,klasse_D,10,FALSE)</f>
        <v>3.8715277777777772E-2</v>
      </c>
      <c r="J71" s="74">
        <f>VLOOKUP($C71,klasse_D,11,FALSE)</f>
        <v>4.5925925925925919E-2</v>
      </c>
      <c r="K71" s="74">
        <f>VLOOKUP($C71,klasse_D,12,FALSE)</f>
        <v>0</v>
      </c>
      <c r="L71" s="74">
        <f>VLOOKUP($C71,klasse_D,13,FALSE)</f>
        <v>0</v>
      </c>
      <c r="M71" s="70"/>
      <c r="N71" s="27">
        <f>VLOOKUP($C71,klasse_D,39,FALSE)</f>
        <v>2.6520210113960118E-2</v>
      </c>
      <c r="O71" s="27">
        <f>VLOOKUP($C71,klasse_D,40,FALSE)</f>
        <v>2.8490028490028487E-2</v>
      </c>
      <c r="P71" s="27">
        <f>VLOOKUP($C71,klasse_D,41,FALSE)</f>
        <v>3.7226228632478618E-2</v>
      </c>
      <c r="Q71" s="27">
        <f>VLOOKUP($C71,klasse_D,42,FALSE)</f>
        <v>4.4159544159544151E-2</v>
      </c>
      <c r="R71" s="27">
        <f>VLOOKUP($C71,klasse_D,43,FALSE)</f>
        <v>0</v>
      </c>
      <c r="S71" s="27">
        <f>VLOOKUP($C71,klasse_D,44,FALSE)</f>
        <v>0</v>
      </c>
      <c r="T71" s="70"/>
      <c r="U71" s="19">
        <f>VLOOKUP($C71,klasse_D,46,FALSE)</f>
        <v>3</v>
      </c>
      <c r="V71" s="19">
        <f>VLOOKUP($C71,klasse_D,47,FALSE)</f>
        <v>6</v>
      </c>
      <c r="W71" s="19">
        <f>VLOOKUP($C71,klasse_D,48,FALSE)</f>
        <v>2</v>
      </c>
      <c r="X71" s="19">
        <f>VLOOKUP($C71,klasse_D,49,FALSE)</f>
        <v>7</v>
      </c>
      <c r="Y71" s="19" t="str">
        <f>VLOOKUP($C71,klasse_D,50,FALSE)</f>
        <v/>
      </c>
      <c r="Z71" s="19" t="str">
        <f>VLOOKUP($C71,klasse_D,51,FALSE)</f>
        <v/>
      </c>
      <c r="AA71" s="19"/>
      <c r="AB71" s="19">
        <f t="shared" si="66"/>
        <v>18</v>
      </c>
    </row>
    <row r="72" spans="3:28">
      <c r="C72" s="11">
        <f>IF(klasse_D!C12&gt;0,C71+1,"")</f>
        <v>6</v>
      </c>
      <c r="D72" s="26" t="str">
        <f>VLOOKUP($C72,klasse_D,3,FALSE)</f>
        <v>Sijbers, Thérese</v>
      </c>
      <c r="E72" s="26" t="str">
        <f>VLOOKUP($C72,klasse_D,4,FALSE)</f>
        <v>Yngling</v>
      </c>
      <c r="F72" s="19"/>
      <c r="G72" s="74">
        <f>VLOOKUP($C72,klasse_D,8,FALSE)</f>
        <v>3.4074074074074076E-2</v>
      </c>
      <c r="H72" s="74">
        <f>VLOOKUP($C72,klasse_D,9,FALSE)</f>
        <v>2.943287037037037E-2</v>
      </c>
      <c r="I72" s="74">
        <f>VLOOKUP($C72,klasse_D,10,FALSE)</f>
        <v>4.3819444444444446E-2</v>
      </c>
      <c r="J72" s="74">
        <f>VLOOKUP($C72,klasse_D,11,FALSE)</f>
        <v>4.0543981481481479E-2</v>
      </c>
      <c r="K72" s="74">
        <f>VLOOKUP($C72,klasse_D,12,FALSE)</f>
        <v>0</v>
      </c>
      <c r="L72" s="74">
        <f>VLOOKUP($C72,klasse_D,13,FALSE)</f>
        <v>0</v>
      </c>
      <c r="M72" s="70"/>
      <c r="N72" s="27">
        <f>VLOOKUP($C72,klasse_D,39,FALSE)</f>
        <v>3.2763532763532763E-2</v>
      </c>
      <c r="O72" s="27">
        <f>VLOOKUP($C72,klasse_D,40,FALSE)</f>
        <v>2.8300836894586893E-2</v>
      </c>
      <c r="P72" s="27">
        <f>VLOOKUP($C72,klasse_D,41,FALSE)</f>
        <v>4.2134081196581213E-2</v>
      </c>
      <c r="Q72" s="27">
        <f>VLOOKUP($C72,klasse_D,42,FALSE)</f>
        <v>3.8984597578347581E-2</v>
      </c>
      <c r="R72" s="27">
        <f>VLOOKUP($C72,klasse_D,43,FALSE)</f>
        <v>0</v>
      </c>
      <c r="S72" s="27">
        <f>VLOOKUP($C72,klasse_D,44,FALSE)</f>
        <v>0</v>
      </c>
      <c r="T72" s="70"/>
      <c r="U72" s="19">
        <f>VLOOKUP($C72,klasse_D,46,FALSE)</f>
        <v>7</v>
      </c>
      <c r="V72" s="19">
        <f>VLOOKUP($C72,klasse_D,47,FALSE)</f>
        <v>4</v>
      </c>
      <c r="W72" s="19">
        <f>VLOOKUP($C72,klasse_D,48,FALSE)</f>
        <v>6</v>
      </c>
      <c r="X72" s="19">
        <f>VLOOKUP($C72,klasse_D,49,FALSE)</f>
        <v>4</v>
      </c>
      <c r="Y72" s="19" t="str">
        <f>VLOOKUP($C72,klasse_D,50,FALSE)</f>
        <v/>
      </c>
      <c r="Z72" s="19" t="str">
        <f>VLOOKUP($C72,klasse_D,51,FALSE)</f>
        <v/>
      </c>
      <c r="AA72" s="19"/>
      <c r="AB72" s="19">
        <f t="shared" si="66"/>
        <v>21</v>
      </c>
    </row>
    <row r="73" spans="3:28">
      <c r="C73" s="11">
        <f>IF(klasse_D!C13&gt;0,C72+1,"")</f>
        <v>7</v>
      </c>
      <c r="D73" s="26" t="str">
        <f>VLOOKUP($C73,klasse_D,3,FALSE)</f>
        <v>Boonen, Frank</v>
      </c>
      <c r="E73" s="26" t="str">
        <f>VLOOKUP($C73,klasse_D,4,FALSE)</f>
        <v>Yngling</v>
      </c>
      <c r="F73" s="19"/>
      <c r="G73" s="74" t="str">
        <f>VLOOKUP($C73,klasse_D,8,FALSE)</f>
        <v>DNS</v>
      </c>
      <c r="H73" s="74" t="str">
        <f>VLOOKUP($C73,klasse_D,9,FALSE)</f>
        <v>DNS</v>
      </c>
      <c r="I73" s="74">
        <f>VLOOKUP($C73,klasse_D,10,FALSE)</f>
        <v>4.6412037037037036E-2</v>
      </c>
      <c r="J73" s="74">
        <f>VLOOKUP($C73,klasse_D,11,FALSE)</f>
        <v>3.9444444444444442E-2</v>
      </c>
      <c r="K73" s="74">
        <f>VLOOKUP($C73,klasse_D,12,FALSE)</f>
        <v>0</v>
      </c>
      <c r="L73" s="74">
        <f>VLOOKUP($C73,klasse_D,13,FALSE)</f>
        <v>0</v>
      </c>
      <c r="M73" s="70"/>
      <c r="N73" s="27" t="str">
        <f>VLOOKUP($C73,klasse_D,39,FALSE)</f>
        <v/>
      </c>
      <c r="O73" s="27" t="str">
        <f>VLOOKUP($C73,klasse_D,40,FALSE)</f>
        <v/>
      </c>
      <c r="P73" s="27">
        <f>VLOOKUP($C73,klasse_D,41,FALSE)</f>
        <v>4.4626958689458693E-2</v>
      </c>
      <c r="Q73" s="27">
        <f>VLOOKUP($C73,klasse_D,42,FALSE)</f>
        <v>3.7927350427350418E-2</v>
      </c>
      <c r="R73" s="27">
        <f>VLOOKUP($C73,klasse_D,43,FALSE)</f>
        <v>0</v>
      </c>
      <c r="S73" s="27">
        <f>VLOOKUP($C73,klasse_D,44,FALSE)</f>
        <v>0</v>
      </c>
      <c r="T73" s="70"/>
      <c r="U73" s="19">
        <f>VLOOKUP($C73,klasse_D,46,FALSE)</f>
        <v>9</v>
      </c>
      <c r="V73" s="19">
        <f>VLOOKUP($C73,klasse_D,47,FALSE)</f>
        <v>9</v>
      </c>
      <c r="W73" s="19">
        <f>VLOOKUP($C73,klasse_D,48,FALSE)</f>
        <v>8</v>
      </c>
      <c r="X73" s="19">
        <f>VLOOKUP($C73,klasse_D,49,FALSE)</f>
        <v>1</v>
      </c>
      <c r="Y73" s="19" t="str">
        <f>VLOOKUP($C73,klasse_D,50,FALSE)</f>
        <v/>
      </c>
      <c r="Z73" s="19" t="str">
        <f>VLOOKUP($C73,klasse_D,51,FALSE)</f>
        <v/>
      </c>
      <c r="AA73" s="19"/>
      <c r="AB73" s="19">
        <f t="shared" si="66"/>
        <v>27</v>
      </c>
    </row>
    <row r="74" spans="3:28">
      <c r="C74" s="11">
        <f>IF(klasse_D!C14&gt;0,C73+1,"")</f>
        <v>8</v>
      </c>
      <c r="D74" s="26" t="str">
        <f>VLOOKUP($C74,klasse_D,3,FALSE)</f>
        <v>Vaes, Ben</v>
      </c>
      <c r="E74" s="26" t="str">
        <f>VLOOKUP($C74,klasse_D,4,FALSE)</f>
        <v>Yngling</v>
      </c>
      <c r="F74" s="19"/>
      <c r="G74" s="74">
        <f>VLOOKUP($C74,klasse_D,8,FALSE)</f>
        <v>3.4050925925925929E-2</v>
      </c>
      <c r="H74" s="74">
        <f>VLOOKUP($C74,klasse_D,9,FALSE)</f>
        <v>3.4953703703703709E-2</v>
      </c>
      <c r="I74" s="74">
        <f>VLOOKUP($C74,klasse_D,10,FALSE)</f>
        <v>4.254629629629629E-2</v>
      </c>
      <c r="J74" s="74">
        <f>VLOOKUP($C74,klasse_D,11,FALSE)</f>
        <v>4.8240740740740737E-2</v>
      </c>
      <c r="K74" s="74">
        <f>VLOOKUP($C74,klasse_D,12,FALSE)</f>
        <v>0</v>
      </c>
      <c r="L74" s="74">
        <f>VLOOKUP($C74,klasse_D,13,FALSE)</f>
        <v>0</v>
      </c>
      <c r="M74" s="70"/>
      <c r="N74" s="27">
        <f>VLOOKUP($C74,klasse_D,39,FALSE)</f>
        <v>3.274127492877494E-2</v>
      </c>
      <c r="O74" s="27">
        <f>VLOOKUP($C74,klasse_D,40,FALSE)</f>
        <v>3.3609330484330485E-2</v>
      </c>
      <c r="P74" s="27">
        <f>VLOOKUP($C74,klasse_D,41,FALSE)</f>
        <v>4.0909900284900269E-2</v>
      </c>
      <c r="Q74" s="27">
        <f>VLOOKUP($C74,klasse_D,42,FALSE)</f>
        <v>4.6385327635327628E-2</v>
      </c>
      <c r="R74" s="27">
        <f>VLOOKUP($C74,klasse_D,43,FALSE)</f>
        <v>0</v>
      </c>
      <c r="S74" s="27">
        <f>VLOOKUP($C74,klasse_D,44,FALSE)</f>
        <v>0</v>
      </c>
      <c r="T74" s="70"/>
      <c r="U74" s="19">
        <f>VLOOKUP($C74,klasse_D,46,FALSE)</f>
        <v>6</v>
      </c>
      <c r="V74" s="19">
        <f>VLOOKUP($C74,klasse_D,47,FALSE)</f>
        <v>8</v>
      </c>
      <c r="W74" s="19">
        <f>VLOOKUP($C74,klasse_D,48,FALSE)</f>
        <v>5</v>
      </c>
      <c r="X74" s="19">
        <f>VLOOKUP($C74,klasse_D,49,FALSE)</f>
        <v>9</v>
      </c>
      <c r="Y74" s="19" t="str">
        <f>VLOOKUP($C74,klasse_D,50,FALSE)</f>
        <v/>
      </c>
      <c r="Z74" s="19" t="str">
        <f>VLOOKUP($C74,klasse_D,51,FALSE)</f>
        <v/>
      </c>
      <c r="AA74" s="19"/>
      <c r="AB74" s="19">
        <f t="shared" si="66"/>
        <v>28</v>
      </c>
    </row>
    <row r="75" spans="3:28">
      <c r="C75" s="11">
        <f>IF(klasse_D!C15&gt;0,C74+1,"")</f>
        <v>9</v>
      </c>
      <c r="D75" s="26" t="str">
        <f>VLOOKUP($C75,klasse_D,3,FALSE)</f>
        <v>Berg Nico</v>
      </c>
      <c r="E75" s="26" t="str">
        <f>VLOOKUP($C75,klasse_D,4,FALSE)</f>
        <v>Ynling</v>
      </c>
      <c r="F75" s="19"/>
      <c r="G75" s="74">
        <f>VLOOKUP($C75,klasse_D,8,FALSE)</f>
        <v>4.1157407407407406E-2</v>
      </c>
      <c r="H75" s="74">
        <f>VLOOKUP($C75,klasse_D,9,FALSE)</f>
        <v>3.2500000000000001E-2</v>
      </c>
      <c r="I75" s="74">
        <f>VLOOKUP($C75,klasse_D,10,FALSE)</f>
        <v>5.0428240740740739E-2</v>
      </c>
      <c r="J75" s="74">
        <f>VLOOKUP($C75,klasse_D,11,FALSE)</f>
        <v>4.6875E-2</v>
      </c>
      <c r="K75" s="74">
        <f>VLOOKUP($C75,klasse_D,12,FALSE)</f>
        <v>0</v>
      </c>
      <c r="L75" s="74">
        <f>VLOOKUP($C75,klasse_D,13,FALSE)</f>
        <v>0</v>
      </c>
      <c r="M75" s="70"/>
      <c r="N75" s="27">
        <f>VLOOKUP($C75,klasse_D,39,FALSE)</f>
        <v>3.9574430199430195E-2</v>
      </c>
      <c r="O75" s="27">
        <f>VLOOKUP($C75,klasse_D,40,FALSE)</f>
        <v>3.1250000000000007E-2</v>
      </c>
      <c r="P75" s="27">
        <f>VLOOKUP($C75,klasse_D,41,FALSE)</f>
        <v>4.8488693019943026E-2</v>
      </c>
      <c r="Q75" s="27">
        <f>VLOOKUP($C75,klasse_D,42,FALSE)</f>
        <v>4.5072115384615384E-2</v>
      </c>
      <c r="R75" s="27">
        <f>VLOOKUP($C75,klasse_D,43,FALSE)</f>
        <v>0</v>
      </c>
      <c r="S75" s="27">
        <f>VLOOKUP($C75,klasse_D,44,FALSE)</f>
        <v>0</v>
      </c>
      <c r="T75" s="70"/>
      <c r="U75" s="19">
        <f>VLOOKUP($C75,klasse_D,46,FALSE)</f>
        <v>8</v>
      </c>
      <c r="V75" s="19">
        <f>VLOOKUP($C75,klasse_D,47,FALSE)</f>
        <v>7</v>
      </c>
      <c r="W75" s="19">
        <f>VLOOKUP($C75,klasse_D,48,FALSE)</f>
        <v>9</v>
      </c>
      <c r="X75" s="19">
        <f>VLOOKUP($C75,klasse_D,49,FALSE)</f>
        <v>8</v>
      </c>
      <c r="Y75" s="19" t="str">
        <f>VLOOKUP($C75,klasse_D,50,FALSE)</f>
        <v/>
      </c>
      <c r="Z75" s="19" t="str">
        <f>VLOOKUP($C75,klasse_D,51,FALSE)</f>
        <v/>
      </c>
      <c r="AA75" s="19"/>
      <c r="AB75" s="19">
        <f t="shared" si="66"/>
        <v>32</v>
      </c>
    </row>
    <row r="76" spans="3:28">
      <c r="C76" s="11" t="str">
        <f>IF(klasse_D!C16&gt;0,C75+1,"")</f>
        <v/>
      </c>
      <c r="D76" s="26" t="str">
        <f>VLOOKUP($C76,klasse_D,3,FALSE)</f>
        <v/>
      </c>
      <c r="E76" s="26" t="str">
        <f>VLOOKUP($C76,klasse_D,4,FALSE)</f>
        <v/>
      </c>
      <c r="F76" s="19"/>
      <c r="G76" s="74">
        <f>VLOOKUP($C76,klasse_D,8,FALSE)</f>
        <v>0</v>
      </c>
      <c r="H76" s="74">
        <f>VLOOKUP($C76,klasse_D,9,FALSE)</f>
        <v>0</v>
      </c>
      <c r="I76" s="74">
        <f>VLOOKUP($C76,klasse_D,10,FALSE)</f>
        <v>0</v>
      </c>
      <c r="J76" s="74">
        <f>VLOOKUP($C76,klasse_D,11,FALSE)</f>
        <v>0</v>
      </c>
      <c r="K76" s="74">
        <f>VLOOKUP($C76,klasse_D,12,FALSE)</f>
        <v>0</v>
      </c>
      <c r="L76" s="74">
        <f>VLOOKUP($C76,klasse_D,13,FALSE)</f>
        <v>0</v>
      </c>
      <c r="M76" s="70"/>
      <c r="N76" s="27" t="str">
        <f>VLOOKUP($C76,klasse_D,39,FALSE)</f>
        <v/>
      </c>
      <c r="O76" s="27" t="str">
        <f>VLOOKUP($C76,klasse_D,40,FALSE)</f>
        <v/>
      </c>
      <c r="P76" s="27" t="str">
        <f>VLOOKUP($C76,klasse_D,41,FALSE)</f>
        <v/>
      </c>
      <c r="Q76" s="27" t="str">
        <f>VLOOKUP($C76,klasse_D,42,FALSE)</f>
        <v/>
      </c>
      <c r="R76" s="27" t="str">
        <f>VLOOKUP($C76,klasse_D,43,FALSE)</f>
        <v/>
      </c>
      <c r="S76" s="27" t="str">
        <f>VLOOKUP($C76,klasse_D,44,FALSE)</f>
        <v/>
      </c>
      <c r="T76" s="70"/>
      <c r="U76" s="19" t="str">
        <f>VLOOKUP($C76,klasse_D,46,FALSE)</f>
        <v/>
      </c>
      <c r="V76" s="19" t="str">
        <f>VLOOKUP($C76,klasse_D,47,FALSE)</f>
        <v/>
      </c>
      <c r="W76" s="19" t="str">
        <f>VLOOKUP($C76,klasse_D,48,FALSE)</f>
        <v/>
      </c>
      <c r="X76" s="19" t="str">
        <f>VLOOKUP($C76,klasse_D,49,FALSE)</f>
        <v/>
      </c>
      <c r="Y76" s="19" t="str">
        <f>VLOOKUP($C76,klasse_D,50,FALSE)</f>
        <v/>
      </c>
      <c r="Z76" s="19" t="str">
        <f>VLOOKUP($C76,klasse_D,51,FALSE)</f>
        <v/>
      </c>
      <c r="AA76" s="19"/>
      <c r="AB76" s="19">
        <f t="shared" si="66"/>
        <v>0</v>
      </c>
    </row>
    <row r="77" spans="3:28">
      <c r="C77" s="11" t="str">
        <f>IF(klasse_D!C17&gt;0,C76+1,"")</f>
        <v/>
      </c>
      <c r="D77" s="26" t="str">
        <f>VLOOKUP($C77,klasse_D,3,FALSE)</f>
        <v/>
      </c>
      <c r="E77" s="26" t="str">
        <f>VLOOKUP($C77,klasse_D,4,FALSE)</f>
        <v/>
      </c>
      <c r="F77" s="19"/>
      <c r="G77" s="74">
        <f>VLOOKUP($C77,klasse_D,8,FALSE)</f>
        <v>0</v>
      </c>
      <c r="H77" s="74">
        <f>VLOOKUP($C77,klasse_D,9,FALSE)</f>
        <v>0</v>
      </c>
      <c r="I77" s="74">
        <f>VLOOKUP($C77,klasse_D,10,FALSE)</f>
        <v>0</v>
      </c>
      <c r="J77" s="74">
        <f>VLOOKUP($C77,klasse_D,11,FALSE)</f>
        <v>0</v>
      </c>
      <c r="K77" s="74">
        <f>VLOOKUP($C77,klasse_D,12,FALSE)</f>
        <v>0</v>
      </c>
      <c r="L77" s="74">
        <f>VLOOKUP($C77,klasse_D,13,FALSE)</f>
        <v>0</v>
      </c>
      <c r="M77" s="70"/>
      <c r="N77" s="27" t="str">
        <f>VLOOKUP($C77,klasse_D,39,FALSE)</f>
        <v/>
      </c>
      <c r="O77" s="27" t="str">
        <f>VLOOKUP($C77,klasse_D,40,FALSE)</f>
        <v/>
      </c>
      <c r="P77" s="27" t="str">
        <f>VLOOKUP($C77,klasse_D,41,FALSE)</f>
        <v/>
      </c>
      <c r="Q77" s="27" t="str">
        <f>VLOOKUP($C77,klasse_D,42,FALSE)</f>
        <v/>
      </c>
      <c r="R77" s="27" t="str">
        <f>VLOOKUP($C77,klasse_D,43,FALSE)</f>
        <v/>
      </c>
      <c r="S77" s="27" t="str">
        <f>VLOOKUP($C77,klasse_D,44,FALSE)</f>
        <v/>
      </c>
      <c r="T77" s="70"/>
      <c r="U77" s="19" t="str">
        <f>VLOOKUP($C77,klasse_D,46,FALSE)</f>
        <v/>
      </c>
      <c r="V77" s="19" t="str">
        <f>VLOOKUP($C77,klasse_D,47,FALSE)</f>
        <v/>
      </c>
      <c r="W77" s="19" t="str">
        <f>VLOOKUP($C77,klasse_D,48,FALSE)</f>
        <v/>
      </c>
      <c r="X77" s="19" t="str">
        <f>VLOOKUP($C77,klasse_D,49,FALSE)</f>
        <v/>
      </c>
      <c r="Y77" s="19" t="str">
        <f>VLOOKUP($C77,klasse_D,50,FALSE)</f>
        <v/>
      </c>
      <c r="Z77" s="19" t="str">
        <f>VLOOKUP($C77,klasse_D,51,FALSE)</f>
        <v/>
      </c>
      <c r="AA77" s="19"/>
      <c r="AB77" s="19">
        <f t="shared" si="66"/>
        <v>0</v>
      </c>
    </row>
    <row r="78" spans="3:28">
      <c r="C78" s="11" t="str">
        <f>IF(klasse_D!C18&gt;0,C77+1,"")</f>
        <v/>
      </c>
      <c r="D78" s="26" t="str">
        <f>VLOOKUP($C78,klasse_D,3,FALSE)</f>
        <v/>
      </c>
      <c r="E78" s="26" t="str">
        <f>VLOOKUP($C78,klasse_D,4,FALSE)</f>
        <v/>
      </c>
      <c r="F78" s="19"/>
      <c r="G78" s="74">
        <f>VLOOKUP($C78,klasse_D,8,FALSE)</f>
        <v>0</v>
      </c>
      <c r="H78" s="74">
        <f>VLOOKUP($C78,klasse_D,9,FALSE)</f>
        <v>0</v>
      </c>
      <c r="I78" s="74">
        <f>VLOOKUP($C78,klasse_D,10,FALSE)</f>
        <v>0</v>
      </c>
      <c r="J78" s="74">
        <f>VLOOKUP($C78,klasse_D,11,FALSE)</f>
        <v>0</v>
      </c>
      <c r="K78" s="74">
        <f>VLOOKUP($C78,klasse_D,12,FALSE)</f>
        <v>0</v>
      </c>
      <c r="L78" s="74">
        <f>VLOOKUP($C78,klasse_D,13,FALSE)</f>
        <v>0</v>
      </c>
      <c r="M78" s="70"/>
      <c r="N78" s="27" t="str">
        <f>VLOOKUP($C78,klasse_D,39,FALSE)</f>
        <v/>
      </c>
      <c r="O78" s="27" t="str">
        <f>VLOOKUP($C78,klasse_D,40,FALSE)</f>
        <v/>
      </c>
      <c r="P78" s="27" t="str">
        <f>VLOOKUP($C78,klasse_D,41,FALSE)</f>
        <v/>
      </c>
      <c r="Q78" s="27" t="str">
        <f>VLOOKUP($C78,klasse_D,42,FALSE)</f>
        <v/>
      </c>
      <c r="R78" s="27" t="str">
        <f>VLOOKUP($C78,klasse_D,43,FALSE)</f>
        <v/>
      </c>
      <c r="S78" s="27" t="str">
        <f>VLOOKUP($C78,klasse_D,44,FALSE)</f>
        <v/>
      </c>
      <c r="T78" s="70"/>
      <c r="U78" s="19" t="str">
        <f>VLOOKUP($C78,klasse_D,46,FALSE)</f>
        <v/>
      </c>
      <c r="V78" s="19" t="str">
        <f>VLOOKUP($C78,klasse_D,47,FALSE)</f>
        <v/>
      </c>
      <c r="W78" s="19" t="str">
        <f>VLOOKUP($C78,klasse_D,48,FALSE)</f>
        <v/>
      </c>
      <c r="X78" s="19" t="str">
        <f>VLOOKUP($C78,klasse_D,49,FALSE)</f>
        <v/>
      </c>
      <c r="Y78" s="19" t="str">
        <f>VLOOKUP($C78,klasse_D,50,FALSE)</f>
        <v/>
      </c>
      <c r="Z78" s="19" t="str">
        <f>VLOOKUP($C78,klasse_D,51,FALSE)</f>
        <v/>
      </c>
      <c r="AA78" s="19"/>
      <c r="AB78" s="19">
        <f t="shared" si="66"/>
        <v>0</v>
      </c>
    </row>
    <row r="79" spans="3:28">
      <c r="C79" s="11" t="str">
        <f>IF(klasse_D!C19&gt;0,C78+1,"")</f>
        <v/>
      </c>
      <c r="D79" s="26" t="str">
        <f>VLOOKUP($C79,klasse_D,3,FALSE)</f>
        <v/>
      </c>
      <c r="E79" s="26" t="str">
        <f>VLOOKUP($C79,klasse_D,4,FALSE)</f>
        <v/>
      </c>
      <c r="F79" s="19"/>
      <c r="G79" s="74">
        <f>VLOOKUP($C79,klasse_D,8,FALSE)</f>
        <v>0</v>
      </c>
      <c r="H79" s="74">
        <f>VLOOKUP($C79,klasse_D,9,FALSE)</f>
        <v>0</v>
      </c>
      <c r="I79" s="74">
        <f>VLOOKUP($C79,klasse_D,10,FALSE)</f>
        <v>0</v>
      </c>
      <c r="J79" s="74">
        <f>VLOOKUP($C79,klasse_D,11,FALSE)</f>
        <v>0</v>
      </c>
      <c r="K79" s="74">
        <f>VLOOKUP($C79,klasse_D,12,FALSE)</f>
        <v>0</v>
      </c>
      <c r="L79" s="74">
        <f>VLOOKUP($C79,klasse_D,13,FALSE)</f>
        <v>0</v>
      </c>
      <c r="M79" s="70"/>
      <c r="N79" s="27" t="str">
        <f>VLOOKUP($C79,klasse_D,39,FALSE)</f>
        <v/>
      </c>
      <c r="O79" s="27" t="str">
        <f>VLOOKUP($C79,klasse_D,40,FALSE)</f>
        <v/>
      </c>
      <c r="P79" s="27" t="str">
        <f>VLOOKUP($C79,klasse_D,41,FALSE)</f>
        <v/>
      </c>
      <c r="Q79" s="27" t="str">
        <f>VLOOKUP($C79,klasse_D,42,FALSE)</f>
        <v/>
      </c>
      <c r="R79" s="27" t="str">
        <f>VLOOKUP($C79,klasse_D,43,FALSE)</f>
        <v/>
      </c>
      <c r="S79" s="27" t="str">
        <f>VLOOKUP($C79,klasse_D,44,FALSE)</f>
        <v/>
      </c>
      <c r="T79" s="70"/>
      <c r="U79" s="19" t="str">
        <f>VLOOKUP($C79,klasse_D,46,FALSE)</f>
        <v/>
      </c>
      <c r="V79" s="19" t="str">
        <f>VLOOKUP($C79,klasse_D,47,FALSE)</f>
        <v/>
      </c>
      <c r="W79" s="19" t="str">
        <f>VLOOKUP($C79,klasse_D,48,FALSE)</f>
        <v/>
      </c>
      <c r="X79" s="19" t="str">
        <f>VLOOKUP($C79,klasse_D,49,FALSE)</f>
        <v/>
      </c>
      <c r="Y79" s="19" t="str">
        <f>VLOOKUP($C79,klasse_D,50,FALSE)</f>
        <v/>
      </c>
      <c r="Z79" s="19" t="str">
        <f>VLOOKUP($C79,klasse_D,51,FALSE)</f>
        <v/>
      </c>
      <c r="AA79" s="19"/>
      <c r="AB79" s="19">
        <f t="shared" si="66"/>
        <v>0</v>
      </c>
    </row>
    <row r="80" spans="3:28">
      <c r="C80" s="11" t="str">
        <f>IF(klasse_D!C20&gt;0,C79+1,"")</f>
        <v/>
      </c>
      <c r="D80" s="26" t="str">
        <f>VLOOKUP($C80,klasse_D,3,FALSE)</f>
        <v/>
      </c>
      <c r="E80" s="26" t="str">
        <f>VLOOKUP($C80,klasse_D,4,FALSE)</f>
        <v/>
      </c>
      <c r="F80" s="19"/>
      <c r="G80" s="74">
        <f>VLOOKUP($C80,klasse_D,8,FALSE)</f>
        <v>0</v>
      </c>
      <c r="H80" s="74">
        <f>VLOOKUP($C80,klasse_D,9,FALSE)</f>
        <v>0</v>
      </c>
      <c r="I80" s="74">
        <f>VLOOKUP($C80,klasse_D,10,FALSE)</f>
        <v>0</v>
      </c>
      <c r="J80" s="74">
        <f>VLOOKUP($C80,klasse_D,11,FALSE)</f>
        <v>0</v>
      </c>
      <c r="K80" s="74">
        <f>VLOOKUP($C80,klasse_D,12,FALSE)</f>
        <v>0</v>
      </c>
      <c r="L80" s="74">
        <f>VLOOKUP($C80,klasse_D,13,FALSE)</f>
        <v>0</v>
      </c>
      <c r="M80" s="70"/>
      <c r="N80" s="27" t="str">
        <f>VLOOKUP($C80,klasse_D,39,FALSE)</f>
        <v/>
      </c>
      <c r="O80" s="27" t="str">
        <f>VLOOKUP($C80,klasse_D,40,FALSE)</f>
        <v/>
      </c>
      <c r="P80" s="27" t="str">
        <f>VLOOKUP($C80,klasse_D,41,FALSE)</f>
        <v/>
      </c>
      <c r="Q80" s="27" t="str">
        <f>VLOOKUP($C80,klasse_D,42,FALSE)</f>
        <v/>
      </c>
      <c r="R80" s="27" t="str">
        <f>VLOOKUP($C80,klasse_D,43,FALSE)</f>
        <v/>
      </c>
      <c r="S80" s="27" t="str">
        <f>VLOOKUP($C80,klasse_D,44,FALSE)</f>
        <v/>
      </c>
      <c r="T80" s="70"/>
      <c r="U80" s="19" t="str">
        <f>VLOOKUP($C80,klasse_D,46,FALSE)</f>
        <v/>
      </c>
      <c r="V80" s="19" t="str">
        <f>VLOOKUP($C80,klasse_D,47,FALSE)</f>
        <v/>
      </c>
      <c r="W80" s="19" t="str">
        <f>VLOOKUP($C80,klasse_D,48,FALSE)</f>
        <v/>
      </c>
      <c r="X80" s="19" t="str">
        <f>VLOOKUP($C80,klasse_D,49,FALSE)</f>
        <v/>
      </c>
      <c r="Y80" s="19" t="str">
        <f>VLOOKUP($C80,klasse_D,50,FALSE)</f>
        <v/>
      </c>
      <c r="Z80" s="19" t="str">
        <f>VLOOKUP($C80,klasse_D,51,FALSE)</f>
        <v/>
      </c>
      <c r="AA80" s="19"/>
      <c r="AB80" s="19">
        <f t="shared" si="66"/>
        <v>0</v>
      </c>
    </row>
    <row r="81" spans="3:28">
      <c r="C81" s="11" t="str">
        <f>IF(klasse_D!C21&gt;0,C80+1,"")</f>
        <v/>
      </c>
      <c r="D81" s="26" t="str">
        <f>VLOOKUP($C81,klasse_D,3,FALSE)</f>
        <v/>
      </c>
      <c r="E81" s="26" t="str">
        <f>VLOOKUP($C81,klasse_D,4,FALSE)</f>
        <v/>
      </c>
      <c r="F81" s="19"/>
      <c r="G81" s="74">
        <f>VLOOKUP($C81,klasse_D,8,FALSE)</f>
        <v>0</v>
      </c>
      <c r="H81" s="74">
        <f>VLOOKUP($C81,klasse_D,9,FALSE)</f>
        <v>0</v>
      </c>
      <c r="I81" s="74">
        <f>VLOOKUP($C81,klasse_D,10,FALSE)</f>
        <v>0</v>
      </c>
      <c r="J81" s="74">
        <f>VLOOKUP($C81,klasse_D,11,FALSE)</f>
        <v>0</v>
      </c>
      <c r="K81" s="74">
        <f>VLOOKUP($C81,klasse_D,12,FALSE)</f>
        <v>0</v>
      </c>
      <c r="L81" s="74">
        <f>VLOOKUP($C81,klasse_D,13,FALSE)</f>
        <v>0</v>
      </c>
      <c r="M81" s="70"/>
      <c r="N81" s="27" t="str">
        <f>VLOOKUP($C81,klasse_D,39,FALSE)</f>
        <v/>
      </c>
      <c r="O81" s="27" t="str">
        <f>VLOOKUP($C81,klasse_D,40,FALSE)</f>
        <v/>
      </c>
      <c r="P81" s="27" t="str">
        <f>VLOOKUP($C81,klasse_D,41,FALSE)</f>
        <v/>
      </c>
      <c r="Q81" s="27" t="str">
        <f>VLOOKUP($C81,klasse_D,42,FALSE)</f>
        <v/>
      </c>
      <c r="R81" s="27" t="str">
        <f>VLOOKUP($C81,klasse_D,43,FALSE)</f>
        <v/>
      </c>
      <c r="S81" s="27" t="str">
        <f>VLOOKUP($C81,klasse_D,44,FALSE)</f>
        <v/>
      </c>
      <c r="T81" s="70"/>
      <c r="U81" s="19" t="str">
        <f>VLOOKUP($C81,klasse_D,46,FALSE)</f>
        <v/>
      </c>
      <c r="V81" s="19" t="str">
        <f>VLOOKUP($C81,klasse_D,47,FALSE)</f>
        <v/>
      </c>
      <c r="W81" s="19" t="str">
        <f>VLOOKUP($C81,klasse_D,48,FALSE)</f>
        <v/>
      </c>
      <c r="X81" s="19" t="str">
        <f>VLOOKUP($C81,klasse_D,49,FALSE)</f>
        <v/>
      </c>
      <c r="Y81" s="19" t="str">
        <f>VLOOKUP($C81,klasse_D,50,FALSE)</f>
        <v/>
      </c>
      <c r="Z81" s="19" t="str">
        <f>VLOOKUP($C81,klasse_D,51,FALSE)</f>
        <v/>
      </c>
      <c r="AA81" s="19"/>
      <c r="AB81" s="19">
        <f t="shared" si="66"/>
        <v>0</v>
      </c>
    </row>
    <row r="85" spans="3:28">
      <c r="C85" s="25" t="s">
        <v>240</v>
      </c>
      <c r="D85" s="9"/>
      <c r="E85" s="30"/>
      <c r="F85" s="31"/>
      <c r="G85" s="79" t="s">
        <v>226</v>
      </c>
      <c r="H85" s="71"/>
      <c r="I85" s="71"/>
      <c r="J85" s="71"/>
      <c r="K85" s="71"/>
      <c r="L85" s="72"/>
      <c r="M85" s="69"/>
      <c r="N85" s="82" t="s">
        <v>227</v>
      </c>
      <c r="O85" s="77"/>
      <c r="P85" s="77"/>
      <c r="Q85" s="77"/>
      <c r="R85" s="77"/>
      <c r="S85" s="75"/>
      <c r="T85" s="69"/>
      <c r="U85" s="76" t="s">
        <v>44</v>
      </c>
      <c r="V85" s="77"/>
      <c r="W85" s="77"/>
      <c r="X85" s="77"/>
      <c r="Y85" s="77"/>
      <c r="Z85" s="75"/>
      <c r="AA85" s="9"/>
      <c r="AB85" s="11" t="s">
        <v>228</v>
      </c>
    </row>
    <row r="86" spans="3:28" ht="13.9" thickBot="1">
      <c r="C86" s="18" t="s">
        <v>44</v>
      </c>
      <c r="D86" s="28" t="s">
        <v>36</v>
      </c>
      <c r="E86" s="28" t="s">
        <v>229</v>
      </c>
      <c r="F86" s="18"/>
      <c r="G86" s="73" t="s">
        <v>230</v>
      </c>
      <c r="H86" s="73" t="s">
        <v>231</v>
      </c>
      <c r="I86" s="73" t="s">
        <v>232</v>
      </c>
      <c r="J86" s="73" t="s">
        <v>233</v>
      </c>
      <c r="K86" s="73"/>
      <c r="L86" s="73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94"/>
      <c r="AB86" s="94" t="s">
        <v>45</v>
      </c>
    </row>
    <row r="87" spans="3:28">
      <c r="C87" s="19" t="str">
        <f>IF(klasse_E!C7&gt;0,1,"")</f>
        <v/>
      </c>
      <c r="D87" s="26" t="str">
        <f t="shared" ref="D87:D101" si="67">VLOOKUP($C87,klasse_C,3,FALSE)</f>
        <v/>
      </c>
      <c r="E87" s="26" t="str">
        <f t="shared" ref="E87:E101" si="68">VLOOKUP($C87,klasse_C,4,FALSE)</f>
        <v/>
      </c>
      <c r="F87" s="19"/>
      <c r="G87" s="74">
        <f t="shared" ref="G87:G101" si="69">VLOOKUP($C87,klasse_C,8,FALSE)</f>
        <v>0</v>
      </c>
      <c r="H87" s="74">
        <f t="shared" ref="H87:H101" si="70">VLOOKUP($C87,klasse_C,9,FALSE)</f>
        <v>0</v>
      </c>
      <c r="I87" s="74">
        <f t="shared" ref="I87:I101" si="71">VLOOKUP($C87,klasse_C,10,FALSE)</f>
        <v>0</v>
      </c>
      <c r="J87" s="74">
        <f t="shared" ref="J87:J101" si="72">VLOOKUP($C87,klasse_C,11,FALSE)</f>
        <v>0</v>
      </c>
      <c r="K87" s="74">
        <f t="shared" ref="K87:K101" si="73">VLOOKUP($C87,klasse_C,12,FALSE)</f>
        <v>0</v>
      </c>
      <c r="L87" s="74">
        <f t="shared" ref="L87:L101" si="74">VLOOKUP($C87,klasse_C,13,FALSE)</f>
        <v>0</v>
      </c>
      <c r="M87" s="70"/>
      <c r="N87" s="27" t="str">
        <f t="shared" ref="N87:N101" si="75">VLOOKUP($C87,klasse_C,39,FALSE)</f>
        <v/>
      </c>
      <c r="O87" s="27" t="str">
        <f t="shared" ref="O87:O101" si="76">VLOOKUP($C87,klasse_C,40,FALSE)</f>
        <v/>
      </c>
      <c r="P87" s="27" t="str">
        <f t="shared" ref="P87:P101" si="77">VLOOKUP($C87,klasse_C,41,FALSE)</f>
        <v/>
      </c>
      <c r="Q87" s="27" t="str">
        <f t="shared" ref="Q87:Q101" si="78">VLOOKUP($C87,klasse_C,42,FALSE)</f>
        <v/>
      </c>
      <c r="R87" s="27" t="str">
        <f t="shared" ref="R87:R101" si="79">VLOOKUP($C87,klasse_C,43,FALSE)</f>
        <v/>
      </c>
      <c r="S87" s="27" t="str">
        <f t="shared" ref="S87:S101" si="80">VLOOKUP($C87,klasse_C,44,FALSE)</f>
        <v/>
      </c>
      <c r="T87" s="70"/>
      <c r="U87" s="19" t="str">
        <f t="shared" ref="U87:U101" si="81">VLOOKUP($C87,klasse_C,46,FALSE)</f>
        <v/>
      </c>
      <c r="V87" s="19" t="str">
        <f t="shared" ref="V87:V101" si="82">VLOOKUP($C87,klasse_C,47,FALSE)</f>
        <v/>
      </c>
      <c r="W87" s="19" t="str">
        <f t="shared" ref="W87:W101" si="83">VLOOKUP($C87,klasse_C,48,FALSE)</f>
        <v/>
      </c>
      <c r="X87" s="19" t="str">
        <f t="shared" ref="X87:X101" si="84">VLOOKUP($C87,klasse_C,49,FALSE)</f>
        <v/>
      </c>
      <c r="Y87" s="19" t="str">
        <f t="shared" ref="Y87:Y101" si="85">VLOOKUP($C87,klasse_C,50,FALSE)</f>
        <v/>
      </c>
      <c r="Z87" s="19" t="str">
        <f t="shared" ref="Z87:Z101" si="86">VLOOKUP($C87,klasse_C,51,FALSE)</f>
        <v/>
      </c>
      <c r="AA87" s="19"/>
      <c r="AB87" s="19">
        <f>SUM(U87:Z87)</f>
        <v>0</v>
      </c>
    </row>
    <row r="88" spans="3:28">
      <c r="C88" s="11" t="str">
        <f>IF(klasse_E!C8&gt;0,C87+1,"")</f>
        <v/>
      </c>
      <c r="D88" s="26" t="str">
        <f t="shared" si="67"/>
        <v/>
      </c>
      <c r="E88" s="26" t="str">
        <f t="shared" si="68"/>
        <v/>
      </c>
      <c r="F88" s="19"/>
      <c r="G88" s="74">
        <f t="shared" si="69"/>
        <v>0</v>
      </c>
      <c r="H88" s="74">
        <f t="shared" si="70"/>
        <v>0</v>
      </c>
      <c r="I88" s="74">
        <f t="shared" si="71"/>
        <v>0</v>
      </c>
      <c r="J88" s="74">
        <f t="shared" si="72"/>
        <v>0</v>
      </c>
      <c r="K88" s="74">
        <f t="shared" si="73"/>
        <v>0</v>
      </c>
      <c r="L88" s="74">
        <f t="shared" si="74"/>
        <v>0</v>
      </c>
      <c r="M88" s="70"/>
      <c r="N88" s="27" t="str">
        <f t="shared" si="75"/>
        <v/>
      </c>
      <c r="O88" s="27" t="str">
        <f t="shared" si="76"/>
        <v/>
      </c>
      <c r="P88" s="27" t="str">
        <f t="shared" si="77"/>
        <v/>
      </c>
      <c r="Q88" s="27" t="str">
        <f t="shared" si="78"/>
        <v/>
      </c>
      <c r="R88" s="27" t="str">
        <f t="shared" si="79"/>
        <v/>
      </c>
      <c r="S88" s="27" t="str">
        <f t="shared" si="80"/>
        <v/>
      </c>
      <c r="T88" s="70"/>
      <c r="U88" s="19" t="str">
        <f t="shared" si="81"/>
        <v/>
      </c>
      <c r="V88" s="19" t="str">
        <f t="shared" si="82"/>
        <v/>
      </c>
      <c r="W88" s="19" t="str">
        <f t="shared" si="83"/>
        <v/>
      </c>
      <c r="X88" s="19" t="str">
        <f t="shared" si="84"/>
        <v/>
      </c>
      <c r="Y88" s="19" t="str">
        <f t="shared" si="85"/>
        <v/>
      </c>
      <c r="Z88" s="19" t="str">
        <f t="shared" si="86"/>
        <v/>
      </c>
      <c r="AA88" s="19"/>
      <c r="AB88" s="19">
        <f t="shared" ref="AB88:AB101" si="87">SUM(U88:Z88)</f>
        <v>0</v>
      </c>
    </row>
    <row r="89" spans="3:28">
      <c r="C89" s="11" t="str">
        <f>IF(klasse_E!C9&gt;0,C88+1,"")</f>
        <v/>
      </c>
      <c r="D89" s="26" t="str">
        <f t="shared" si="67"/>
        <v/>
      </c>
      <c r="E89" s="26" t="str">
        <f t="shared" si="68"/>
        <v/>
      </c>
      <c r="F89" s="19"/>
      <c r="G89" s="74">
        <f t="shared" si="69"/>
        <v>0</v>
      </c>
      <c r="H89" s="74">
        <f t="shared" si="70"/>
        <v>0</v>
      </c>
      <c r="I89" s="74">
        <f t="shared" si="71"/>
        <v>0</v>
      </c>
      <c r="J89" s="74">
        <f t="shared" si="72"/>
        <v>0</v>
      </c>
      <c r="K89" s="74">
        <f t="shared" si="73"/>
        <v>0</v>
      </c>
      <c r="L89" s="74">
        <f t="shared" si="74"/>
        <v>0</v>
      </c>
      <c r="M89" s="70"/>
      <c r="N89" s="27" t="str">
        <f t="shared" si="75"/>
        <v/>
      </c>
      <c r="O89" s="27" t="str">
        <f t="shared" si="76"/>
        <v/>
      </c>
      <c r="P89" s="27" t="str">
        <f t="shared" si="77"/>
        <v/>
      </c>
      <c r="Q89" s="27" t="str">
        <f t="shared" si="78"/>
        <v/>
      </c>
      <c r="R89" s="27" t="str">
        <f t="shared" si="79"/>
        <v/>
      </c>
      <c r="S89" s="27" t="str">
        <f t="shared" si="80"/>
        <v/>
      </c>
      <c r="T89" s="70"/>
      <c r="U89" s="19" t="str">
        <f t="shared" si="81"/>
        <v/>
      </c>
      <c r="V89" s="19" t="str">
        <f t="shared" si="82"/>
        <v/>
      </c>
      <c r="W89" s="19" t="str">
        <f t="shared" si="83"/>
        <v/>
      </c>
      <c r="X89" s="19" t="str">
        <f t="shared" si="84"/>
        <v/>
      </c>
      <c r="Y89" s="19" t="str">
        <f t="shared" si="85"/>
        <v/>
      </c>
      <c r="Z89" s="19" t="str">
        <f t="shared" si="86"/>
        <v/>
      </c>
      <c r="AA89" s="19"/>
      <c r="AB89" s="19">
        <f t="shared" si="87"/>
        <v>0</v>
      </c>
    </row>
    <row r="90" spans="3:28">
      <c r="C90" s="11" t="str">
        <f>IF(klasse_E!C10&gt;0,C89+1,"")</f>
        <v/>
      </c>
      <c r="D90" s="26" t="str">
        <f t="shared" si="67"/>
        <v/>
      </c>
      <c r="E90" s="26" t="str">
        <f t="shared" si="68"/>
        <v/>
      </c>
      <c r="F90" s="19"/>
      <c r="G90" s="74">
        <f t="shared" si="69"/>
        <v>0</v>
      </c>
      <c r="H90" s="74">
        <f t="shared" si="70"/>
        <v>0</v>
      </c>
      <c r="I90" s="74">
        <f t="shared" si="71"/>
        <v>0</v>
      </c>
      <c r="J90" s="74">
        <f t="shared" si="72"/>
        <v>0</v>
      </c>
      <c r="K90" s="74">
        <f t="shared" si="73"/>
        <v>0</v>
      </c>
      <c r="L90" s="74">
        <f t="shared" si="74"/>
        <v>0</v>
      </c>
      <c r="M90" s="70"/>
      <c r="N90" s="27" t="str">
        <f t="shared" si="75"/>
        <v/>
      </c>
      <c r="O90" s="27" t="str">
        <f t="shared" si="76"/>
        <v/>
      </c>
      <c r="P90" s="27" t="str">
        <f t="shared" si="77"/>
        <v/>
      </c>
      <c r="Q90" s="27" t="str">
        <f t="shared" si="78"/>
        <v/>
      </c>
      <c r="R90" s="27" t="str">
        <f t="shared" si="79"/>
        <v/>
      </c>
      <c r="S90" s="27" t="str">
        <f t="shared" si="80"/>
        <v/>
      </c>
      <c r="T90" s="70"/>
      <c r="U90" s="19" t="str">
        <f t="shared" si="81"/>
        <v/>
      </c>
      <c r="V90" s="19" t="str">
        <f t="shared" si="82"/>
        <v/>
      </c>
      <c r="W90" s="19" t="str">
        <f t="shared" si="83"/>
        <v/>
      </c>
      <c r="X90" s="19" t="str">
        <f t="shared" si="84"/>
        <v/>
      </c>
      <c r="Y90" s="19" t="str">
        <f t="shared" si="85"/>
        <v/>
      </c>
      <c r="Z90" s="19" t="str">
        <f t="shared" si="86"/>
        <v/>
      </c>
      <c r="AA90" s="19"/>
      <c r="AB90" s="19">
        <f t="shared" si="87"/>
        <v>0</v>
      </c>
    </row>
    <row r="91" spans="3:28">
      <c r="C91" s="11" t="str">
        <f>IF(klasse_E!C11&gt;0,C90+1,"")</f>
        <v/>
      </c>
      <c r="D91" s="26" t="str">
        <f t="shared" si="67"/>
        <v/>
      </c>
      <c r="E91" s="26" t="str">
        <f t="shared" si="68"/>
        <v/>
      </c>
      <c r="F91" s="19"/>
      <c r="G91" s="74">
        <f t="shared" si="69"/>
        <v>0</v>
      </c>
      <c r="H91" s="74">
        <f t="shared" si="70"/>
        <v>0</v>
      </c>
      <c r="I91" s="74">
        <f t="shared" si="71"/>
        <v>0</v>
      </c>
      <c r="J91" s="74">
        <f t="shared" si="72"/>
        <v>0</v>
      </c>
      <c r="K91" s="74">
        <f t="shared" si="73"/>
        <v>0</v>
      </c>
      <c r="L91" s="74">
        <f t="shared" si="74"/>
        <v>0</v>
      </c>
      <c r="M91" s="70"/>
      <c r="N91" s="27" t="str">
        <f t="shared" si="75"/>
        <v/>
      </c>
      <c r="O91" s="27" t="str">
        <f t="shared" si="76"/>
        <v/>
      </c>
      <c r="P91" s="27" t="str">
        <f t="shared" si="77"/>
        <v/>
      </c>
      <c r="Q91" s="27" t="str">
        <f t="shared" si="78"/>
        <v/>
      </c>
      <c r="R91" s="27" t="str">
        <f t="shared" si="79"/>
        <v/>
      </c>
      <c r="S91" s="27" t="str">
        <f t="shared" si="80"/>
        <v/>
      </c>
      <c r="T91" s="70"/>
      <c r="U91" s="19" t="str">
        <f t="shared" si="81"/>
        <v/>
      </c>
      <c r="V91" s="19" t="str">
        <f t="shared" si="82"/>
        <v/>
      </c>
      <c r="W91" s="19" t="str">
        <f t="shared" si="83"/>
        <v/>
      </c>
      <c r="X91" s="19" t="str">
        <f t="shared" si="84"/>
        <v/>
      </c>
      <c r="Y91" s="19" t="str">
        <f t="shared" si="85"/>
        <v/>
      </c>
      <c r="Z91" s="19" t="str">
        <f t="shared" si="86"/>
        <v/>
      </c>
      <c r="AA91" s="19"/>
      <c r="AB91" s="19">
        <f t="shared" si="87"/>
        <v>0</v>
      </c>
    </row>
    <row r="92" spans="3:28">
      <c r="C92" s="11" t="str">
        <f>IF(klasse_E!C12&gt;0,C91+1,"")</f>
        <v/>
      </c>
      <c r="D92" s="26" t="str">
        <f t="shared" si="67"/>
        <v/>
      </c>
      <c r="E92" s="26" t="str">
        <f t="shared" si="68"/>
        <v/>
      </c>
      <c r="F92" s="19"/>
      <c r="G92" s="74">
        <f t="shared" si="69"/>
        <v>0</v>
      </c>
      <c r="H92" s="74">
        <f t="shared" si="70"/>
        <v>0</v>
      </c>
      <c r="I92" s="74">
        <f t="shared" si="71"/>
        <v>0</v>
      </c>
      <c r="J92" s="74">
        <f t="shared" si="72"/>
        <v>0</v>
      </c>
      <c r="K92" s="74">
        <f t="shared" si="73"/>
        <v>0</v>
      </c>
      <c r="L92" s="74">
        <f t="shared" si="74"/>
        <v>0</v>
      </c>
      <c r="M92" s="70"/>
      <c r="N92" s="27" t="str">
        <f t="shared" si="75"/>
        <v/>
      </c>
      <c r="O92" s="27" t="str">
        <f t="shared" si="76"/>
        <v/>
      </c>
      <c r="P92" s="27" t="str">
        <f t="shared" si="77"/>
        <v/>
      </c>
      <c r="Q92" s="27" t="str">
        <f t="shared" si="78"/>
        <v/>
      </c>
      <c r="R92" s="27" t="str">
        <f t="shared" si="79"/>
        <v/>
      </c>
      <c r="S92" s="27" t="str">
        <f t="shared" si="80"/>
        <v/>
      </c>
      <c r="T92" s="70"/>
      <c r="U92" s="19" t="str">
        <f t="shared" si="81"/>
        <v/>
      </c>
      <c r="V92" s="19" t="str">
        <f t="shared" si="82"/>
        <v/>
      </c>
      <c r="W92" s="19" t="str">
        <f t="shared" si="83"/>
        <v/>
      </c>
      <c r="X92" s="19" t="str">
        <f t="shared" si="84"/>
        <v/>
      </c>
      <c r="Y92" s="19" t="str">
        <f t="shared" si="85"/>
        <v/>
      </c>
      <c r="Z92" s="19" t="str">
        <f t="shared" si="86"/>
        <v/>
      </c>
      <c r="AA92" s="19"/>
      <c r="AB92" s="19">
        <f t="shared" si="87"/>
        <v>0</v>
      </c>
    </row>
    <row r="93" spans="3:28">
      <c r="C93" s="11" t="str">
        <f>IF(klasse_E!C13&gt;0,C92+1,"")</f>
        <v/>
      </c>
      <c r="D93" s="26" t="str">
        <f t="shared" si="67"/>
        <v/>
      </c>
      <c r="E93" s="26" t="str">
        <f t="shared" si="68"/>
        <v/>
      </c>
      <c r="F93" s="19"/>
      <c r="G93" s="74">
        <f t="shared" si="69"/>
        <v>0</v>
      </c>
      <c r="H93" s="74">
        <f t="shared" si="70"/>
        <v>0</v>
      </c>
      <c r="I93" s="74">
        <f t="shared" si="71"/>
        <v>0</v>
      </c>
      <c r="J93" s="74">
        <f t="shared" si="72"/>
        <v>0</v>
      </c>
      <c r="K93" s="74">
        <f t="shared" si="73"/>
        <v>0</v>
      </c>
      <c r="L93" s="74">
        <f t="shared" si="74"/>
        <v>0</v>
      </c>
      <c r="M93" s="70"/>
      <c r="N93" s="27" t="str">
        <f t="shared" si="75"/>
        <v/>
      </c>
      <c r="O93" s="27" t="str">
        <f t="shared" si="76"/>
        <v/>
      </c>
      <c r="P93" s="27" t="str">
        <f t="shared" si="77"/>
        <v/>
      </c>
      <c r="Q93" s="27" t="str">
        <f t="shared" si="78"/>
        <v/>
      </c>
      <c r="R93" s="27" t="str">
        <f t="shared" si="79"/>
        <v/>
      </c>
      <c r="S93" s="27" t="str">
        <f t="shared" si="80"/>
        <v/>
      </c>
      <c r="T93" s="70"/>
      <c r="U93" s="19" t="str">
        <f t="shared" si="81"/>
        <v/>
      </c>
      <c r="V93" s="19" t="str">
        <f t="shared" si="82"/>
        <v/>
      </c>
      <c r="W93" s="19" t="str">
        <f t="shared" si="83"/>
        <v/>
      </c>
      <c r="X93" s="19" t="str">
        <f t="shared" si="84"/>
        <v/>
      </c>
      <c r="Y93" s="19" t="str">
        <f t="shared" si="85"/>
        <v/>
      </c>
      <c r="Z93" s="19" t="str">
        <f t="shared" si="86"/>
        <v/>
      </c>
      <c r="AA93" s="19"/>
      <c r="AB93" s="19">
        <f t="shared" si="87"/>
        <v>0</v>
      </c>
    </row>
    <row r="94" spans="3:28">
      <c r="C94" s="11" t="str">
        <f>IF(klasse_E!C14&gt;0,C93+1,"")</f>
        <v/>
      </c>
      <c r="D94" s="26" t="str">
        <f t="shared" si="67"/>
        <v/>
      </c>
      <c r="E94" s="26" t="str">
        <f t="shared" si="68"/>
        <v/>
      </c>
      <c r="F94" s="19"/>
      <c r="G94" s="74">
        <f t="shared" si="69"/>
        <v>0</v>
      </c>
      <c r="H94" s="74">
        <f t="shared" si="70"/>
        <v>0</v>
      </c>
      <c r="I94" s="74">
        <f t="shared" si="71"/>
        <v>0</v>
      </c>
      <c r="J94" s="74">
        <f t="shared" si="72"/>
        <v>0</v>
      </c>
      <c r="K94" s="74">
        <f t="shared" si="73"/>
        <v>0</v>
      </c>
      <c r="L94" s="74">
        <f t="shared" si="74"/>
        <v>0</v>
      </c>
      <c r="M94" s="70"/>
      <c r="N94" s="27" t="str">
        <f t="shared" si="75"/>
        <v/>
      </c>
      <c r="O94" s="27" t="str">
        <f t="shared" si="76"/>
        <v/>
      </c>
      <c r="P94" s="27" t="str">
        <f t="shared" si="77"/>
        <v/>
      </c>
      <c r="Q94" s="27" t="str">
        <f t="shared" si="78"/>
        <v/>
      </c>
      <c r="R94" s="27" t="str">
        <f t="shared" si="79"/>
        <v/>
      </c>
      <c r="S94" s="27" t="str">
        <f t="shared" si="80"/>
        <v/>
      </c>
      <c r="T94" s="70"/>
      <c r="U94" s="19" t="str">
        <f t="shared" si="81"/>
        <v/>
      </c>
      <c r="V94" s="19" t="str">
        <f t="shared" si="82"/>
        <v/>
      </c>
      <c r="W94" s="19" t="str">
        <f t="shared" si="83"/>
        <v/>
      </c>
      <c r="X94" s="19" t="str">
        <f t="shared" si="84"/>
        <v/>
      </c>
      <c r="Y94" s="19" t="str">
        <f t="shared" si="85"/>
        <v/>
      </c>
      <c r="Z94" s="19" t="str">
        <f t="shared" si="86"/>
        <v/>
      </c>
      <c r="AA94" s="19"/>
      <c r="AB94" s="19">
        <f t="shared" si="87"/>
        <v>0</v>
      </c>
    </row>
    <row r="95" spans="3:28">
      <c r="C95" s="11" t="str">
        <f>IF(klasse_E!C15&gt;0,C94+1,"")</f>
        <v/>
      </c>
      <c r="D95" s="26" t="str">
        <f t="shared" si="67"/>
        <v/>
      </c>
      <c r="E95" s="26" t="str">
        <f t="shared" si="68"/>
        <v/>
      </c>
      <c r="F95" s="19"/>
      <c r="G95" s="74">
        <f t="shared" si="69"/>
        <v>0</v>
      </c>
      <c r="H95" s="74">
        <f t="shared" si="70"/>
        <v>0</v>
      </c>
      <c r="I95" s="74">
        <f t="shared" si="71"/>
        <v>0</v>
      </c>
      <c r="J95" s="74">
        <f t="shared" si="72"/>
        <v>0</v>
      </c>
      <c r="K95" s="74">
        <f t="shared" si="73"/>
        <v>0</v>
      </c>
      <c r="L95" s="74">
        <f t="shared" si="74"/>
        <v>0</v>
      </c>
      <c r="M95" s="70"/>
      <c r="N95" s="27" t="str">
        <f t="shared" si="75"/>
        <v/>
      </c>
      <c r="O95" s="27" t="str">
        <f t="shared" si="76"/>
        <v/>
      </c>
      <c r="P95" s="27" t="str">
        <f t="shared" si="77"/>
        <v/>
      </c>
      <c r="Q95" s="27" t="str">
        <f t="shared" si="78"/>
        <v/>
      </c>
      <c r="R95" s="27" t="str">
        <f t="shared" si="79"/>
        <v/>
      </c>
      <c r="S95" s="27" t="str">
        <f t="shared" si="80"/>
        <v/>
      </c>
      <c r="T95" s="70"/>
      <c r="U95" s="19" t="str">
        <f t="shared" si="81"/>
        <v/>
      </c>
      <c r="V95" s="19" t="str">
        <f t="shared" si="82"/>
        <v/>
      </c>
      <c r="W95" s="19" t="str">
        <f t="shared" si="83"/>
        <v/>
      </c>
      <c r="X95" s="19" t="str">
        <f t="shared" si="84"/>
        <v/>
      </c>
      <c r="Y95" s="19" t="str">
        <f t="shared" si="85"/>
        <v/>
      </c>
      <c r="Z95" s="19" t="str">
        <f t="shared" si="86"/>
        <v/>
      </c>
      <c r="AA95" s="19"/>
      <c r="AB95" s="19">
        <f t="shared" si="87"/>
        <v>0</v>
      </c>
    </row>
    <row r="96" spans="3:28">
      <c r="C96" s="11" t="str">
        <f>IF(klasse_E!C16&gt;0,C95+1,"")</f>
        <v/>
      </c>
      <c r="D96" s="26" t="str">
        <f t="shared" si="67"/>
        <v/>
      </c>
      <c r="E96" s="26" t="str">
        <f t="shared" si="68"/>
        <v/>
      </c>
      <c r="F96" s="19"/>
      <c r="G96" s="74">
        <f t="shared" si="69"/>
        <v>0</v>
      </c>
      <c r="H96" s="74">
        <f t="shared" si="70"/>
        <v>0</v>
      </c>
      <c r="I96" s="74">
        <f t="shared" si="71"/>
        <v>0</v>
      </c>
      <c r="J96" s="74">
        <f t="shared" si="72"/>
        <v>0</v>
      </c>
      <c r="K96" s="74">
        <f t="shared" si="73"/>
        <v>0</v>
      </c>
      <c r="L96" s="74">
        <f t="shared" si="74"/>
        <v>0</v>
      </c>
      <c r="M96" s="70"/>
      <c r="N96" s="27" t="str">
        <f t="shared" si="75"/>
        <v/>
      </c>
      <c r="O96" s="27" t="str">
        <f t="shared" si="76"/>
        <v/>
      </c>
      <c r="P96" s="27" t="str">
        <f t="shared" si="77"/>
        <v/>
      </c>
      <c r="Q96" s="27" t="str">
        <f t="shared" si="78"/>
        <v/>
      </c>
      <c r="R96" s="27" t="str">
        <f t="shared" si="79"/>
        <v/>
      </c>
      <c r="S96" s="27" t="str">
        <f t="shared" si="80"/>
        <v/>
      </c>
      <c r="T96" s="70"/>
      <c r="U96" s="19" t="str">
        <f t="shared" si="81"/>
        <v/>
      </c>
      <c r="V96" s="19" t="str">
        <f t="shared" si="82"/>
        <v/>
      </c>
      <c r="W96" s="19" t="str">
        <f t="shared" si="83"/>
        <v/>
      </c>
      <c r="X96" s="19" t="str">
        <f t="shared" si="84"/>
        <v/>
      </c>
      <c r="Y96" s="19" t="str">
        <f t="shared" si="85"/>
        <v/>
      </c>
      <c r="Z96" s="19" t="str">
        <f t="shared" si="86"/>
        <v/>
      </c>
      <c r="AA96" s="19"/>
      <c r="AB96" s="19">
        <f t="shared" si="87"/>
        <v>0</v>
      </c>
    </row>
    <row r="97" spans="3:28">
      <c r="C97" s="11" t="str">
        <f>IF(klasse_E!C17&gt;0,C96+1,"")</f>
        <v/>
      </c>
      <c r="D97" s="26" t="str">
        <f t="shared" si="67"/>
        <v/>
      </c>
      <c r="E97" s="26" t="str">
        <f t="shared" si="68"/>
        <v/>
      </c>
      <c r="F97" s="19"/>
      <c r="G97" s="74">
        <f t="shared" si="69"/>
        <v>0</v>
      </c>
      <c r="H97" s="74">
        <f t="shared" si="70"/>
        <v>0</v>
      </c>
      <c r="I97" s="74">
        <f t="shared" si="71"/>
        <v>0</v>
      </c>
      <c r="J97" s="74">
        <f t="shared" si="72"/>
        <v>0</v>
      </c>
      <c r="K97" s="74">
        <f t="shared" si="73"/>
        <v>0</v>
      </c>
      <c r="L97" s="74">
        <f t="shared" si="74"/>
        <v>0</v>
      </c>
      <c r="M97" s="70"/>
      <c r="N97" s="27" t="str">
        <f t="shared" si="75"/>
        <v/>
      </c>
      <c r="O97" s="27" t="str">
        <f t="shared" si="76"/>
        <v/>
      </c>
      <c r="P97" s="27" t="str">
        <f t="shared" si="77"/>
        <v/>
      </c>
      <c r="Q97" s="27" t="str">
        <f t="shared" si="78"/>
        <v/>
      </c>
      <c r="R97" s="27" t="str">
        <f t="shared" si="79"/>
        <v/>
      </c>
      <c r="S97" s="27" t="str">
        <f t="shared" si="80"/>
        <v/>
      </c>
      <c r="T97" s="70"/>
      <c r="U97" s="19" t="str">
        <f t="shared" si="81"/>
        <v/>
      </c>
      <c r="V97" s="19" t="str">
        <f t="shared" si="82"/>
        <v/>
      </c>
      <c r="W97" s="19" t="str">
        <f t="shared" si="83"/>
        <v/>
      </c>
      <c r="X97" s="19" t="str">
        <f t="shared" si="84"/>
        <v/>
      </c>
      <c r="Y97" s="19" t="str">
        <f t="shared" si="85"/>
        <v/>
      </c>
      <c r="Z97" s="19" t="str">
        <f t="shared" si="86"/>
        <v/>
      </c>
      <c r="AA97" s="19"/>
      <c r="AB97" s="19">
        <f t="shared" si="87"/>
        <v>0</v>
      </c>
    </row>
    <row r="98" spans="3:28">
      <c r="C98" s="11" t="str">
        <f>IF(klasse_E!C18&gt;0,C97+1,"")</f>
        <v/>
      </c>
      <c r="D98" s="26" t="str">
        <f t="shared" si="67"/>
        <v/>
      </c>
      <c r="E98" s="26" t="str">
        <f t="shared" si="68"/>
        <v/>
      </c>
      <c r="F98" s="19"/>
      <c r="G98" s="74">
        <f t="shared" si="69"/>
        <v>0</v>
      </c>
      <c r="H98" s="74">
        <f t="shared" si="70"/>
        <v>0</v>
      </c>
      <c r="I98" s="74">
        <f t="shared" si="71"/>
        <v>0</v>
      </c>
      <c r="J98" s="74">
        <f t="shared" si="72"/>
        <v>0</v>
      </c>
      <c r="K98" s="74">
        <f t="shared" si="73"/>
        <v>0</v>
      </c>
      <c r="L98" s="74">
        <f t="shared" si="74"/>
        <v>0</v>
      </c>
      <c r="M98" s="70"/>
      <c r="N98" s="27" t="str">
        <f t="shared" si="75"/>
        <v/>
      </c>
      <c r="O98" s="27" t="str">
        <f t="shared" si="76"/>
        <v/>
      </c>
      <c r="P98" s="27" t="str">
        <f t="shared" si="77"/>
        <v/>
      </c>
      <c r="Q98" s="27" t="str">
        <f t="shared" si="78"/>
        <v/>
      </c>
      <c r="R98" s="27" t="str">
        <f t="shared" si="79"/>
        <v/>
      </c>
      <c r="S98" s="27" t="str">
        <f t="shared" si="80"/>
        <v/>
      </c>
      <c r="T98" s="70"/>
      <c r="U98" s="19" t="str">
        <f t="shared" si="81"/>
        <v/>
      </c>
      <c r="V98" s="19" t="str">
        <f t="shared" si="82"/>
        <v/>
      </c>
      <c r="W98" s="19" t="str">
        <f t="shared" si="83"/>
        <v/>
      </c>
      <c r="X98" s="19" t="str">
        <f t="shared" si="84"/>
        <v/>
      </c>
      <c r="Y98" s="19" t="str">
        <f t="shared" si="85"/>
        <v/>
      </c>
      <c r="Z98" s="19" t="str">
        <f t="shared" si="86"/>
        <v/>
      </c>
      <c r="AA98" s="19"/>
      <c r="AB98" s="19">
        <f t="shared" si="87"/>
        <v>0</v>
      </c>
    </row>
    <row r="99" spans="3:28">
      <c r="C99" s="11" t="str">
        <f>IF(klasse_E!C19&gt;0,C98+1,"")</f>
        <v/>
      </c>
      <c r="D99" s="26" t="str">
        <f t="shared" si="67"/>
        <v/>
      </c>
      <c r="E99" s="26" t="str">
        <f t="shared" si="68"/>
        <v/>
      </c>
      <c r="F99" s="19"/>
      <c r="G99" s="74">
        <f t="shared" si="69"/>
        <v>0</v>
      </c>
      <c r="H99" s="74">
        <f t="shared" si="70"/>
        <v>0</v>
      </c>
      <c r="I99" s="74">
        <f t="shared" si="71"/>
        <v>0</v>
      </c>
      <c r="J99" s="74">
        <f t="shared" si="72"/>
        <v>0</v>
      </c>
      <c r="K99" s="74">
        <f t="shared" si="73"/>
        <v>0</v>
      </c>
      <c r="L99" s="74">
        <f t="shared" si="74"/>
        <v>0</v>
      </c>
      <c r="M99" s="70"/>
      <c r="N99" s="27" t="str">
        <f t="shared" si="75"/>
        <v/>
      </c>
      <c r="O99" s="27" t="str">
        <f t="shared" si="76"/>
        <v/>
      </c>
      <c r="P99" s="27" t="str">
        <f t="shared" si="77"/>
        <v/>
      </c>
      <c r="Q99" s="27" t="str">
        <f t="shared" si="78"/>
        <v/>
      </c>
      <c r="R99" s="27" t="str">
        <f t="shared" si="79"/>
        <v/>
      </c>
      <c r="S99" s="27" t="str">
        <f t="shared" si="80"/>
        <v/>
      </c>
      <c r="T99" s="70"/>
      <c r="U99" s="19" t="str">
        <f t="shared" si="81"/>
        <v/>
      </c>
      <c r="V99" s="19" t="str">
        <f t="shared" si="82"/>
        <v/>
      </c>
      <c r="W99" s="19" t="str">
        <f t="shared" si="83"/>
        <v/>
      </c>
      <c r="X99" s="19" t="str">
        <f t="shared" si="84"/>
        <v/>
      </c>
      <c r="Y99" s="19" t="str">
        <f t="shared" si="85"/>
        <v/>
      </c>
      <c r="Z99" s="19" t="str">
        <f t="shared" si="86"/>
        <v/>
      </c>
      <c r="AA99" s="19"/>
      <c r="AB99" s="19">
        <f t="shared" si="87"/>
        <v>0</v>
      </c>
    </row>
    <row r="100" spans="3:28">
      <c r="C100" s="11" t="str">
        <f>IF(klasse_E!C20&gt;0,C99+1,"")</f>
        <v/>
      </c>
      <c r="D100" s="26" t="str">
        <f t="shared" si="67"/>
        <v/>
      </c>
      <c r="E100" s="26" t="str">
        <f t="shared" si="68"/>
        <v/>
      </c>
      <c r="F100" s="19"/>
      <c r="G100" s="74">
        <f t="shared" si="69"/>
        <v>0</v>
      </c>
      <c r="H100" s="74">
        <f t="shared" si="70"/>
        <v>0</v>
      </c>
      <c r="I100" s="74">
        <f t="shared" si="71"/>
        <v>0</v>
      </c>
      <c r="J100" s="74">
        <f t="shared" si="72"/>
        <v>0</v>
      </c>
      <c r="K100" s="74">
        <f t="shared" si="73"/>
        <v>0</v>
      </c>
      <c r="L100" s="74">
        <f t="shared" si="74"/>
        <v>0</v>
      </c>
      <c r="M100" s="70"/>
      <c r="N100" s="27" t="str">
        <f t="shared" si="75"/>
        <v/>
      </c>
      <c r="O100" s="27" t="str">
        <f t="shared" si="76"/>
        <v/>
      </c>
      <c r="P100" s="27" t="str">
        <f t="shared" si="77"/>
        <v/>
      </c>
      <c r="Q100" s="27" t="str">
        <f t="shared" si="78"/>
        <v/>
      </c>
      <c r="R100" s="27" t="str">
        <f t="shared" si="79"/>
        <v/>
      </c>
      <c r="S100" s="27" t="str">
        <f t="shared" si="80"/>
        <v/>
      </c>
      <c r="T100" s="70"/>
      <c r="U100" s="19" t="str">
        <f t="shared" si="81"/>
        <v/>
      </c>
      <c r="V100" s="19" t="str">
        <f t="shared" si="82"/>
        <v/>
      </c>
      <c r="W100" s="19" t="str">
        <f t="shared" si="83"/>
        <v/>
      </c>
      <c r="X100" s="19" t="str">
        <f t="shared" si="84"/>
        <v/>
      </c>
      <c r="Y100" s="19" t="str">
        <f t="shared" si="85"/>
        <v/>
      </c>
      <c r="Z100" s="19" t="str">
        <f t="shared" si="86"/>
        <v/>
      </c>
      <c r="AA100" s="19"/>
      <c r="AB100" s="19">
        <f t="shared" si="87"/>
        <v>0</v>
      </c>
    </row>
    <row r="101" spans="3:28">
      <c r="C101" s="11" t="str">
        <f>IF(klasse_E!C21&gt;0,C100+1,"")</f>
        <v/>
      </c>
      <c r="D101" s="26" t="str">
        <f t="shared" si="67"/>
        <v/>
      </c>
      <c r="E101" s="26" t="str">
        <f t="shared" si="68"/>
        <v/>
      </c>
      <c r="F101" s="19"/>
      <c r="G101" s="74">
        <f t="shared" si="69"/>
        <v>0</v>
      </c>
      <c r="H101" s="74">
        <f t="shared" si="70"/>
        <v>0</v>
      </c>
      <c r="I101" s="74">
        <f t="shared" si="71"/>
        <v>0</v>
      </c>
      <c r="J101" s="74">
        <f t="shared" si="72"/>
        <v>0</v>
      </c>
      <c r="K101" s="74">
        <f t="shared" si="73"/>
        <v>0</v>
      </c>
      <c r="L101" s="74">
        <f t="shared" si="74"/>
        <v>0</v>
      </c>
      <c r="M101" s="70"/>
      <c r="N101" s="27" t="str">
        <f t="shared" si="75"/>
        <v/>
      </c>
      <c r="O101" s="27" t="str">
        <f t="shared" si="76"/>
        <v/>
      </c>
      <c r="P101" s="27" t="str">
        <f t="shared" si="77"/>
        <v/>
      </c>
      <c r="Q101" s="27" t="str">
        <f t="shared" si="78"/>
        <v/>
      </c>
      <c r="R101" s="27" t="str">
        <f t="shared" si="79"/>
        <v/>
      </c>
      <c r="S101" s="27" t="str">
        <f t="shared" si="80"/>
        <v/>
      </c>
      <c r="T101" s="70"/>
      <c r="U101" s="19" t="str">
        <f t="shared" si="81"/>
        <v/>
      </c>
      <c r="V101" s="19" t="str">
        <f t="shared" si="82"/>
        <v/>
      </c>
      <c r="W101" s="19" t="str">
        <f t="shared" si="83"/>
        <v/>
      </c>
      <c r="X101" s="19" t="str">
        <f t="shared" si="84"/>
        <v/>
      </c>
      <c r="Y101" s="19" t="str">
        <f t="shared" si="85"/>
        <v/>
      </c>
      <c r="Z101" s="19" t="str">
        <f t="shared" si="86"/>
        <v/>
      </c>
      <c r="AA101" s="19"/>
      <c r="AB101" s="19">
        <f t="shared" si="87"/>
        <v>0</v>
      </c>
    </row>
    <row r="105" spans="3:28">
      <c r="C105" s="25" t="s">
        <v>241</v>
      </c>
      <c r="D105" s="9"/>
      <c r="E105" s="30"/>
      <c r="F105" s="31"/>
      <c r="G105" s="79" t="s">
        <v>226</v>
      </c>
      <c r="H105" s="71"/>
      <c r="I105" s="71"/>
      <c r="J105" s="71"/>
      <c r="K105" s="71"/>
      <c r="L105" s="72"/>
      <c r="M105" s="69"/>
      <c r="N105" s="82" t="s">
        <v>227</v>
      </c>
      <c r="O105" s="77"/>
      <c r="P105" s="77"/>
      <c r="Q105" s="77"/>
      <c r="R105" s="77"/>
      <c r="S105" s="75"/>
      <c r="T105" s="69"/>
      <c r="U105" s="76" t="s">
        <v>44</v>
      </c>
      <c r="V105" s="77"/>
      <c r="W105" s="77"/>
      <c r="X105" s="77"/>
      <c r="Y105" s="77"/>
      <c r="Z105" s="75"/>
      <c r="AA105" s="9"/>
      <c r="AB105" s="11" t="s">
        <v>228</v>
      </c>
    </row>
    <row r="106" spans="3:28" ht="13.9" thickBot="1">
      <c r="C106" s="18" t="s">
        <v>44</v>
      </c>
      <c r="D106" s="28" t="s">
        <v>36</v>
      </c>
      <c r="E106" s="28" t="s">
        <v>229</v>
      </c>
      <c r="F106" s="18"/>
      <c r="G106" s="73" t="s">
        <v>230</v>
      </c>
      <c r="H106" s="73" t="s">
        <v>231</v>
      </c>
      <c r="I106" s="73" t="s">
        <v>232</v>
      </c>
      <c r="J106" s="73" t="s">
        <v>233</v>
      </c>
      <c r="K106" s="73"/>
      <c r="L106" s="73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94"/>
      <c r="AB106" s="94" t="s">
        <v>45</v>
      </c>
    </row>
    <row r="107" spans="3:28">
      <c r="C107" s="19" t="str">
        <f>IF(klasse_F!C7&gt;0,1,"")</f>
        <v/>
      </c>
      <c r="D107" s="26" t="str">
        <f t="shared" ref="D107:D121" si="88">VLOOKUP($C107,klasse_C,3,FALSE)</f>
        <v/>
      </c>
      <c r="E107" s="26" t="str">
        <f t="shared" ref="E107:E121" si="89">VLOOKUP($C107,klasse_C,4,FALSE)</f>
        <v/>
      </c>
      <c r="F107" s="19"/>
      <c r="G107" s="74">
        <f t="shared" ref="G107:G121" si="90">VLOOKUP($C107,klasse_C,8,FALSE)</f>
        <v>0</v>
      </c>
      <c r="H107" s="74">
        <f t="shared" ref="H107:H121" si="91">VLOOKUP($C107,klasse_C,9,FALSE)</f>
        <v>0</v>
      </c>
      <c r="I107" s="74">
        <f t="shared" ref="I107:I121" si="92">VLOOKUP($C107,klasse_C,10,FALSE)</f>
        <v>0</v>
      </c>
      <c r="J107" s="74">
        <f t="shared" ref="J107:J121" si="93">VLOOKUP($C107,klasse_C,11,FALSE)</f>
        <v>0</v>
      </c>
      <c r="K107" s="74">
        <f t="shared" ref="K107:K121" si="94">VLOOKUP($C107,klasse_C,12,FALSE)</f>
        <v>0</v>
      </c>
      <c r="L107" s="74">
        <f t="shared" ref="L107:L121" si="95">VLOOKUP($C107,klasse_C,13,FALSE)</f>
        <v>0</v>
      </c>
      <c r="M107" s="70"/>
      <c r="N107" s="27" t="str">
        <f t="shared" ref="N107:N121" si="96">VLOOKUP($C107,klasse_C,39,FALSE)</f>
        <v/>
      </c>
      <c r="O107" s="27" t="str">
        <f t="shared" ref="O107:O121" si="97">VLOOKUP($C107,klasse_C,40,FALSE)</f>
        <v/>
      </c>
      <c r="P107" s="27" t="str">
        <f t="shared" ref="P107:P121" si="98">VLOOKUP($C107,klasse_C,41,FALSE)</f>
        <v/>
      </c>
      <c r="Q107" s="27" t="str">
        <f t="shared" ref="Q107:Q121" si="99">VLOOKUP($C107,klasse_C,42,FALSE)</f>
        <v/>
      </c>
      <c r="R107" s="27" t="str">
        <f t="shared" ref="R107:R121" si="100">VLOOKUP($C107,klasse_C,43,FALSE)</f>
        <v/>
      </c>
      <c r="S107" s="27" t="str">
        <f t="shared" ref="S107:S121" si="101">VLOOKUP($C107,klasse_C,44,FALSE)</f>
        <v/>
      </c>
      <c r="T107" s="70"/>
      <c r="U107" s="19" t="str">
        <f t="shared" ref="U107:U121" si="102">VLOOKUP($C107,klasse_C,46,FALSE)</f>
        <v/>
      </c>
      <c r="V107" s="19" t="str">
        <f t="shared" ref="V107:V121" si="103">VLOOKUP($C107,klasse_C,47,FALSE)</f>
        <v/>
      </c>
      <c r="W107" s="19" t="str">
        <f t="shared" ref="W107:W121" si="104">VLOOKUP($C107,klasse_C,48,FALSE)</f>
        <v/>
      </c>
      <c r="X107" s="19" t="str">
        <f t="shared" ref="X107:X121" si="105">VLOOKUP($C107,klasse_C,49,FALSE)</f>
        <v/>
      </c>
      <c r="Y107" s="19" t="str">
        <f t="shared" ref="Y107:Y121" si="106">VLOOKUP($C107,klasse_C,50,FALSE)</f>
        <v/>
      </c>
      <c r="Z107" s="19" t="str">
        <f t="shared" ref="Z107:Z121" si="107">VLOOKUP($C107,klasse_C,51,FALSE)</f>
        <v/>
      </c>
      <c r="AA107" s="19"/>
      <c r="AB107" s="19">
        <f>SUM(U107:Z107)</f>
        <v>0</v>
      </c>
    </row>
    <row r="108" spans="3:28">
      <c r="C108" s="11" t="str">
        <f>IF(klasse_F!C8&gt;0,C107+1,"")</f>
        <v/>
      </c>
      <c r="D108" s="26" t="str">
        <f t="shared" si="88"/>
        <v/>
      </c>
      <c r="E108" s="26" t="str">
        <f t="shared" si="89"/>
        <v/>
      </c>
      <c r="F108" s="19"/>
      <c r="G108" s="74">
        <f t="shared" si="90"/>
        <v>0</v>
      </c>
      <c r="H108" s="74">
        <f t="shared" si="91"/>
        <v>0</v>
      </c>
      <c r="I108" s="74">
        <f t="shared" si="92"/>
        <v>0</v>
      </c>
      <c r="J108" s="74">
        <f t="shared" si="93"/>
        <v>0</v>
      </c>
      <c r="K108" s="74">
        <f t="shared" si="94"/>
        <v>0</v>
      </c>
      <c r="L108" s="74">
        <f t="shared" si="95"/>
        <v>0</v>
      </c>
      <c r="M108" s="70"/>
      <c r="N108" s="27" t="str">
        <f t="shared" si="96"/>
        <v/>
      </c>
      <c r="O108" s="27" t="str">
        <f t="shared" si="97"/>
        <v/>
      </c>
      <c r="P108" s="27" t="str">
        <f t="shared" si="98"/>
        <v/>
      </c>
      <c r="Q108" s="27" t="str">
        <f t="shared" si="99"/>
        <v/>
      </c>
      <c r="R108" s="27" t="str">
        <f t="shared" si="100"/>
        <v/>
      </c>
      <c r="S108" s="27" t="str">
        <f t="shared" si="101"/>
        <v/>
      </c>
      <c r="T108" s="70"/>
      <c r="U108" s="19" t="str">
        <f t="shared" si="102"/>
        <v/>
      </c>
      <c r="V108" s="19" t="str">
        <f t="shared" si="103"/>
        <v/>
      </c>
      <c r="W108" s="19" t="str">
        <f t="shared" si="104"/>
        <v/>
      </c>
      <c r="X108" s="19" t="str">
        <f t="shared" si="105"/>
        <v/>
      </c>
      <c r="Y108" s="19" t="str">
        <f t="shared" si="106"/>
        <v/>
      </c>
      <c r="Z108" s="19" t="str">
        <f t="shared" si="107"/>
        <v/>
      </c>
      <c r="AA108" s="19"/>
      <c r="AB108" s="19">
        <f t="shared" ref="AB108:AB121" si="108">SUM(U108:Z108)</f>
        <v>0</v>
      </c>
    </row>
    <row r="109" spans="3:28">
      <c r="C109" s="11" t="str">
        <f>IF(klasse_F!C9&gt;0,C108+1,"")</f>
        <v/>
      </c>
      <c r="D109" s="26" t="str">
        <f t="shared" si="88"/>
        <v/>
      </c>
      <c r="E109" s="26" t="str">
        <f t="shared" si="89"/>
        <v/>
      </c>
      <c r="F109" s="19"/>
      <c r="G109" s="74">
        <f t="shared" si="90"/>
        <v>0</v>
      </c>
      <c r="H109" s="74">
        <f t="shared" si="91"/>
        <v>0</v>
      </c>
      <c r="I109" s="74">
        <f t="shared" si="92"/>
        <v>0</v>
      </c>
      <c r="J109" s="74">
        <f t="shared" si="93"/>
        <v>0</v>
      </c>
      <c r="K109" s="74">
        <f t="shared" si="94"/>
        <v>0</v>
      </c>
      <c r="L109" s="74">
        <f t="shared" si="95"/>
        <v>0</v>
      </c>
      <c r="M109" s="70"/>
      <c r="N109" s="27" t="str">
        <f t="shared" si="96"/>
        <v/>
      </c>
      <c r="O109" s="27" t="str">
        <f t="shared" si="97"/>
        <v/>
      </c>
      <c r="P109" s="27" t="str">
        <f t="shared" si="98"/>
        <v/>
      </c>
      <c r="Q109" s="27" t="str">
        <f t="shared" si="99"/>
        <v/>
      </c>
      <c r="R109" s="27" t="str">
        <f t="shared" si="100"/>
        <v/>
      </c>
      <c r="S109" s="27" t="str">
        <f t="shared" si="101"/>
        <v/>
      </c>
      <c r="T109" s="70"/>
      <c r="U109" s="19" t="str">
        <f t="shared" si="102"/>
        <v/>
      </c>
      <c r="V109" s="19" t="str">
        <f t="shared" si="103"/>
        <v/>
      </c>
      <c r="W109" s="19" t="str">
        <f t="shared" si="104"/>
        <v/>
      </c>
      <c r="X109" s="19" t="str">
        <f t="shared" si="105"/>
        <v/>
      </c>
      <c r="Y109" s="19" t="str">
        <f t="shared" si="106"/>
        <v/>
      </c>
      <c r="Z109" s="19" t="str">
        <f t="shared" si="107"/>
        <v/>
      </c>
      <c r="AA109" s="19"/>
      <c r="AB109" s="19">
        <f t="shared" si="108"/>
        <v>0</v>
      </c>
    </row>
    <row r="110" spans="3:28">
      <c r="C110" s="11" t="str">
        <f>IF(klasse_F!C10&gt;0,C109+1,"")</f>
        <v/>
      </c>
      <c r="D110" s="26" t="str">
        <f t="shared" si="88"/>
        <v/>
      </c>
      <c r="E110" s="26" t="str">
        <f t="shared" si="89"/>
        <v/>
      </c>
      <c r="F110" s="19"/>
      <c r="G110" s="74">
        <f t="shared" si="90"/>
        <v>0</v>
      </c>
      <c r="H110" s="74">
        <f t="shared" si="91"/>
        <v>0</v>
      </c>
      <c r="I110" s="74">
        <f t="shared" si="92"/>
        <v>0</v>
      </c>
      <c r="J110" s="74">
        <f t="shared" si="93"/>
        <v>0</v>
      </c>
      <c r="K110" s="74">
        <f t="shared" si="94"/>
        <v>0</v>
      </c>
      <c r="L110" s="74">
        <f t="shared" si="95"/>
        <v>0</v>
      </c>
      <c r="M110" s="70"/>
      <c r="N110" s="27" t="str">
        <f t="shared" si="96"/>
        <v/>
      </c>
      <c r="O110" s="27" t="str">
        <f t="shared" si="97"/>
        <v/>
      </c>
      <c r="P110" s="27" t="str">
        <f t="shared" si="98"/>
        <v/>
      </c>
      <c r="Q110" s="27" t="str">
        <f t="shared" si="99"/>
        <v/>
      </c>
      <c r="R110" s="27" t="str">
        <f t="shared" si="100"/>
        <v/>
      </c>
      <c r="S110" s="27" t="str">
        <f t="shared" si="101"/>
        <v/>
      </c>
      <c r="T110" s="70"/>
      <c r="U110" s="19" t="str">
        <f t="shared" si="102"/>
        <v/>
      </c>
      <c r="V110" s="19" t="str">
        <f t="shared" si="103"/>
        <v/>
      </c>
      <c r="W110" s="19" t="str">
        <f t="shared" si="104"/>
        <v/>
      </c>
      <c r="X110" s="19" t="str">
        <f t="shared" si="105"/>
        <v/>
      </c>
      <c r="Y110" s="19" t="str">
        <f t="shared" si="106"/>
        <v/>
      </c>
      <c r="Z110" s="19" t="str">
        <f t="shared" si="107"/>
        <v/>
      </c>
      <c r="AA110" s="19"/>
      <c r="AB110" s="19">
        <f t="shared" si="108"/>
        <v>0</v>
      </c>
    </row>
    <row r="111" spans="3:28">
      <c r="C111" s="11" t="str">
        <f>IF(klasse_F!C11&gt;0,C110+1,"")</f>
        <v/>
      </c>
      <c r="D111" s="26" t="str">
        <f t="shared" si="88"/>
        <v/>
      </c>
      <c r="E111" s="26" t="str">
        <f t="shared" si="89"/>
        <v/>
      </c>
      <c r="F111" s="19"/>
      <c r="G111" s="74">
        <f t="shared" si="90"/>
        <v>0</v>
      </c>
      <c r="H111" s="74">
        <f t="shared" si="91"/>
        <v>0</v>
      </c>
      <c r="I111" s="74">
        <f t="shared" si="92"/>
        <v>0</v>
      </c>
      <c r="J111" s="74">
        <f t="shared" si="93"/>
        <v>0</v>
      </c>
      <c r="K111" s="74">
        <f t="shared" si="94"/>
        <v>0</v>
      </c>
      <c r="L111" s="74">
        <f t="shared" si="95"/>
        <v>0</v>
      </c>
      <c r="M111" s="70"/>
      <c r="N111" s="27" t="str">
        <f t="shared" si="96"/>
        <v/>
      </c>
      <c r="O111" s="27" t="str">
        <f t="shared" si="97"/>
        <v/>
      </c>
      <c r="P111" s="27" t="str">
        <f t="shared" si="98"/>
        <v/>
      </c>
      <c r="Q111" s="27" t="str">
        <f t="shared" si="99"/>
        <v/>
      </c>
      <c r="R111" s="27" t="str">
        <f t="shared" si="100"/>
        <v/>
      </c>
      <c r="S111" s="27" t="str">
        <f t="shared" si="101"/>
        <v/>
      </c>
      <c r="T111" s="70"/>
      <c r="U111" s="19" t="str">
        <f t="shared" si="102"/>
        <v/>
      </c>
      <c r="V111" s="19" t="str">
        <f t="shared" si="103"/>
        <v/>
      </c>
      <c r="W111" s="19" t="str">
        <f t="shared" si="104"/>
        <v/>
      </c>
      <c r="X111" s="19" t="str">
        <f t="shared" si="105"/>
        <v/>
      </c>
      <c r="Y111" s="19" t="str">
        <f t="shared" si="106"/>
        <v/>
      </c>
      <c r="Z111" s="19" t="str">
        <f t="shared" si="107"/>
        <v/>
      </c>
      <c r="AA111" s="19"/>
      <c r="AB111" s="19">
        <f t="shared" si="108"/>
        <v>0</v>
      </c>
    </row>
    <row r="112" spans="3:28">
      <c r="C112" s="11" t="str">
        <f>IF(klasse_F!C12&gt;0,C111+1,"")</f>
        <v/>
      </c>
      <c r="D112" s="26" t="str">
        <f t="shared" si="88"/>
        <v/>
      </c>
      <c r="E112" s="26" t="str">
        <f t="shared" si="89"/>
        <v/>
      </c>
      <c r="F112" s="19"/>
      <c r="G112" s="74">
        <f t="shared" si="90"/>
        <v>0</v>
      </c>
      <c r="H112" s="74">
        <f t="shared" si="91"/>
        <v>0</v>
      </c>
      <c r="I112" s="74">
        <f t="shared" si="92"/>
        <v>0</v>
      </c>
      <c r="J112" s="74">
        <f t="shared" si="93"/>
        <v>0</v>
      </c>
      <c r="K112" s="74">
        <f t="shared" si="94"/>
        <v>0</v>
      </c>
      <c r="L112" s="74">
        <f t="shared" si="95"/>
        <v>0</v>
      </c>
      <c r="M112" s="70"/>
      <c r="N112" s="27" t="str">
        <f t="shared" si="96"/>
        <v/>
      </c>
      <c r="O112" s="27" t="str">
        <f t="shared" si="97"/>
        <v/>
      </c>
      <c r="P112" s="27" t="str">
        <f t="shared" si="98"/>
        <v/>
      </c>
      <c r="Q112" s="27" t="str">
        <f t="shared" si="99"/>
        <v/>
      </c>
      <c r="R112" s="27" t="str">
        <f t="shared" si="100"/>
        <v/>
      </c>
      <c r="S112" s="27" t="str">
        <f t="shared" si="101"/>
        <v/>
      </c>
      <c r="T112" s="70"/>
      <c r="U112" s="19" t="str">
        <f t="shared" si="102"/>
        <v/>
      </c>
      <c r="V112" s="19" t="str">
        <f t="shared" si="103"/>
        <v/>
      </c>
      <c r="W112" s="19" t="str">
        <f t="shared" si="104"/>
        <v/>
      </c>
      <c r="X112" s="19" t="str">
        <f t="shared" si="105"/>
        <v/>
      </c>
      <c r="Y112" s="19" t="str">
        <f t="shared" si="106"/>
        <v/>
      </c>
      <c r="Z112" s="19" t="str">
        <f t="shared" si="107"/>
        <v/>
      </c>
      <c r="AA112" s="19"/>
      <c r="AB112" s="19">
        <f t="shared" si="108"/>
        <v>0</v>
      </c>
    </row>
    <row r="113" spans="3:28">
      <c r="C113" s="11" t="str">
        <f>IF(klasse_F!C13&gt;0,C112+1,"")</f>
        <v/>
      </c>
      <c r="D113" s="26" t="str">
        <f t="shared" si="88"/>
        <v/>
      </c>
      <c r="E113" s="26" t="str">
        <f t="shared" si="89"/>
        <v/>
      </c>
      <c r="F113" s="19"/>
      <c r="G113" s="74">
        <f t="shared" si="90"/>
        <v>0</v>
      </c>
      <c r="H113" s="74">
        <f t="shared" si="91"/>
        <v>0</v>
      </c>
      <c r="I113" s="74">
        <f t="shared" si="92"/>
        <v>0</v>
      </c>
      <c r="J113" s="74">
        <f t="shared" si="93"/>
        <v>0</v>
      </c>
      <c r="K113" s="74">
        <f t="shared" si="94"/>
        <v>0</v>
      </c>
      <c r="L113" s="74">
        <f t="shared" si="95"/>
        <v>0</v>
      </c>
      <c r="M113" s="70"/>
      <c r="N113" s="27" t="str">
        <f t="shared" si="96"/>
        <v/>
      </c>
      <c r="O113" s="27" t="str">
        <f t="shared" si="97"/>
        <v/>
      </c>
      <c r="P113" s="27" t="str">
        <f t="shared" si="98"/>
        <v/>
      </c>
      <c r="Q113" s="27" t="str">
        <f t="shared" si="99"/>
        <v/>
      </c>
      <c r="R113" s="27" t="str">
        <f t="shared" si="100"/>
        <v/>
      </c>
      <c r="S113" s="27" t="str">
        <f t="shared" si="101"/>
        <v/>
      </c>
      <c r="T113" s="70"/>
      <c r="U113" s="19" t="str">
        <f t="shared" si="102"/>
        <v/>
      </c>
      <c r="V113" s="19" t="str">
        <f t="shared" si="103"/>
        <v/>
      </c>
      <c r="W113" s="19" t="str">
        <f t="shared" si="104"/>
        <v/>
      </c>
      <c r="X113" s="19" t="str">
        <f t="shared" si="105"/>
        <v/>
      </c>
      <c r="Y113" s="19" t="str">
        <f t="shared" si="106"/>
        <v/>
      </c>
      <c r="Z113" s="19" t="str">
        <f t="shared" si="107"/>
        <v/>
      </c>
      <c r="AA113" s="19"/>
      <c r="AB113" s="19">
        <f t="shared" si="108"/>
        <v>0</v>
      </c>
    </row>
    <row r="114" spans="3:28">
      <c r="C114" s="11" t="str">
        <f>IF(klasse_F!C14&gt;0,C113+1,"")</f>
        <v/>
      </c>
      <c r="D114" s="26" t="str">
        <f t="shared" si="88"/>
        <v/>
      </c>
      <c r="E114" s="26" t="str">
        <f t="shared" si="89"/>
        <v/>
      </c>
      <c r="F114" s="19"/>
      <c r="G114" s="74">
        <f t="shared" si="90"/>
        <v>0</v>
      </c>
      <c r="H114" s="74">
        <f t="shared" si="91"/>
        <v>0</v>
      </c>
      <c r="I114" s="74">
        <f t="shared" si="92"/>
        <v>0</v>
      </c>
      <c r="J114" s="74">
        <f t="shared" si="93"/>
        <v>0</v>
      </c>
      <c r="K114" s="74">
        <f t="shared" si="94"/>
        <v>0</v>
      </c>
      <c r="L114" s="74">
        <f t="shared" si="95"/>
        <v>0</v>
      </c>
      <c r="M114" s="70"/>
      <c r="N114" s="27" t="str">
        <f t="shared" si="96"/>
        <v/>
      </c>
      <c r="O114" s="27" t="str">
        <f t="shared" si="97"/>
        <v/>
      </c>
      <c r="P114" s="27" t="str">
        <f t="shared" si="98"/>
        <v/>
      </c>
      <c r="Q114" s="27" t="str">
        <f t="shared" si="99"/>
        <v/>
      </c>
      <c r="R114" s="27" t="str">
        <f t="shared" si="100"/>
        <v/>
      </c>
      <c r="S114" s="27" t="str">
        <f t="shared" si="101"/>
        <v/>
      </c>
      <c r="T114" s="70"/>
      <c r="U114" s="19" t="str">
        <f t="shared" si="102"/>
        <v/>
      </c>
      <c r="V114" s="19" t="str">
        <f t="shared" si="103"/>
        <v/>
      </c>
      <c r="W114" s="19" t="str">
        <f t="shared" si="104"/>
        <v/>
      </c>
      <c r="X114" s="19" t="str">
        <f t="shared" si="105"/>
        <v/>
      </c>
      <c r="Y114" s="19" t="str">
        <f t="shared" si="106"/>
        <v/>
      </c>
      <c r="Z114" s="19" t="str">
        <f t="shared" si="107"/>
        <v/>
      </c>
      <c r="AA114" s="19"/>
      <c r="AB114" s="19">
        <f t="shared" si="108"/>
        <v>0</v>
      </c>
    </row>
    <row r="115" spans="3:28">
      <c r="C115" s="11" t="str">
        <f>IF(klasse_F!C15&gt;0,C114+1,"")</f>
        <v/>
      </c>
      <c r="D115" s="26" t="str">
        <f t="shared" si="88"/>
        <v/>
      </c>
      <c r="E115" s="26" t="str">
        <f t="shared" si="89"/>
        <v/>
      </c>
      <c r="F115" s="19"/>
      <c r="G115" s="74">
        <f t="shared" si="90"/>
        <v>0</v>
      </c>
      <c r="H115" s="74">
        <f t="shared" si="91"/>
        <v>0</v>
      </c>
      <c r="I115" s="74">
        <f t="shared" si="92"/>
        <v>0</v>
      </c>
      <c r="J115" s="74">
        <f t="shared" si="93"/>
        <v>0</v>
      </c>
      <c r="K115" s="74">
        <f t="shared" si="94"/>
        <v>0</v>
      </c>
      <c r="L115" s="74">
        <f t="shared" si="95"/>
        <v>0</v>
      </c>
      <c r="M115" s="70"/>
      <c r="N115" s="27" t="str">
        <f t="shared" si="96"/>
        <v/>
      </c>
      <c r="O115" s="27" t="str">
        <f t="shared" si="97"/>
        <v/>
      </c>
      <c r="P115" s="27" t="str">
        <f t="shared" si="98"/>
        <v/>
      </c>
      <c r="Q115" s="27" t="str">
        <f t="shared" si="99"/>
        <v/>
      </c>
      <c r="R115" s="27" t="str">
        <f t="shared" si="100"/>
        <v/>
      </c>
      <c r="S115" s="27" t="str">
        <f t="shared" si="101"/>
        <v/>
      </c>
      <c r="T115" s="70"/>
      <c r="U115" s="19" t="str">
        <f t="shared" si="102"/>
        <v/>
      </c>
      <c r="V115" s="19" t="str">
        <f t="shared" si="103"/>
        <v/>
      </c>
      <c r="W115" s="19" t="str">
        <f t="shared" si="104"/>
        <v/>
      </c>
      <c r="X115" s="19" t="str">
        <f t="shared" si="105"/>
        <v/>
      </c>
      <c r="Y115" s="19" t="str">
        <f t="shared" si="106"/>
        <v/>
      </c>
      <c r="Z115" s="19" t="str">
        <f t="shared" si="107"/>
        <v/>
      </c>
      <c r="AA115" s="19"/>
      <c r="AB115" s="19">
        <f t="shared" si="108"/>
        <v>0</v>
      </c>
    </row>
    <row r="116" spans="3:28">
      <c r="C116" s="11" t="str">
        <f>IF(klasse_F!C16&gt;0,C115+1,"")</f>
        <v/>
      </c>
      <c r="D116" s="26" t="str">
        <f t="shared" si="88"/>
        <v/>
      </c>
      <c r="E116" s="26" t="str">
        <f t="shared" si="89"/>
        <v/>
      </c>
      <c r="F116" s="19"/>
      <c r="G116" s="74">
        <f t="shared" si="90"/>
        <v>0</v>
      </c>
      <c r="H116" s="74">
        <f t="shared" si="91"/>
        <v>0</v>
      </c>
      <c r="I116" s="74">
        <f t="shared" si="92"/>
        <v>0</v>
      </c>
      <c r="J116" s="74">
        <f t="shared" si="93"/>
        <v>0</v>
      </c>
      <c r="K116" s="74">
        <f t="shared" si="94"/>
        <v>0</v>
      </c>
      <c r="L116" s="74">
        <f t="shared" si="95"/>
        <v>0</v>
      </c>
      <c r="M116" s="70"/>
      <c r="N116" s="27" t="str">
        <f t="shared" si="96"/>
        <v/>
      </c>
      <c r="O116" s="27" t="str">
        <f t="shared" si="97"/>
        <v/>
      </c>
      <c r="P116" s="27" t="str">
        <f t="shared" si="98"/>
        <v/>
      </c>
      <c r="Q116" s="27" t="str">
        <f t="shared" si="99"/>
        <v/>
      </c>
      <c r="R116" s="27" t="str">
        <f t="shared" si="100"/>
        <v/>
      </c>
      <c r="S116" s="27" t="str">
        <f t="shared" si="101"/>
        <v/>
      </c>
      <c r="T116" s="70"/>
      <c r="U116" s="19" t="str">
        <f t="shared" si="102"/>
        <v/>
      </c>
      <c r="V116" s="19" t="str">
        <f t="shared" si="103"/>
        <v/>
      </c>
      <c r="W116" s="19" t="str">
        <f t="shared" si="104"/>
        <v/>
      </c>
      <c r="X116" s="19" t="str">
        <f t="shared" si="105"/>
        <v/>
      </c>
      <c r="Y116" s="19" t="str">
        <f t="shared" si="106"/>
        <v/>
      </c>
      <c r="Z116" s="19" t="str">
        <f t="shared" si="107"/>
        <v/>
      </c>
      <c r="AA116" s="19"/>
      <c r="AB116" s="19">
        <f t="shared" si="108"/>
        <v>0</v>
      </c>
    </row>
    <row r="117" spans="3:28">
      <c r="C117" s="11" t="str">
        <f>IF(klasse_F!C17&gt;0,C116+1,"")</f>
        <v/>
      </c>
      <c r="D117" s="26" t="str">
        <f t="shared" si="88"/>
        <v/>
      </c>
      <c r="E117" s="26" t="str">
        <f t="shared" si="89"/>
        <v/>
      </c>
      <c r="F117" s="19"/>
      <c r="G117" s="74">
        <f t="shared" si="90"/>
        <v>0</v>
      </c>
      <c r="H117" s="74">
        <f t="shared" si="91"/>
        <v>0</v>
      </c>
      <c r="I117" s="74">
        <f t="shared" si="92"/>
        <v>0</v>
      </c>
      <c r="J117" s="74">
        <f t="shared" si="93"/>
        <v>0</v>
      </c>
      <c r="K117" s="74">
        <f t="shared" si="94"/>
        <v>0</v>
      </c>
      <c r="L117" s="74">
        <f t="shared" si="95"/>
        <v>0</v>
      </c>
      <c r="M117" s="70"/>
      <c r="N117" s="27" t="str">
        <f t="shared" si="96"/>
        <v/>
      </c>
      <c r="O117" s="27" t="str">
        <f t="shared" si="97"/>
        <v/>
      </c>
      <c r="P117" s="27" t="str">
        <f t="shared" si="98"/>
        <v/>
      </c>
      <c r="Q117" s="27" t="str">
        <f t="shared" si="99"/>
        <v/>
      </c>
      <c r="R117" s="27" t="str">
        <f t="shared" si="100"/>
        <v/>
      </c>
      <c r="S117" s="27" t="str">
        <f t="shared" si="101"/>
        <v/>
      </c>
      <c r="T117" s="70"/>
      <c r="U117" s="19" t="str">
        <f t="shared" si="102"/>
        <v/>
      </c>
      <c r="V117" s="19" t="str">
        <f t="shared" si="103"/>
        <v/>
      </c>
      <c r="W117" s="19" t="str">
        <f t="shared" si="104"/>
        <v/>
      </c>
      <c r="X117" s="19" t="str">
        <f t="shared" si="105"/>
        <v/>
      </c>
      <c r="Y117" s="19" t="str">
        <f t="shared" si="106"/>
        <v/>
      </c>
      <c r="Z117" s="19" t="str">
        <f t="shared" si="107"/>
        <v/>
      </c>
      <c r="AA117" s="19"/>
      <c r="AB117" s="19">
        <f t="shared" si="108"/>
        <v>0</v>
      </c>
    </row>
    <row r="118" spans="3:28">
      <c r="C118" s="11" t="str">
        <f>IF(klasse_F!C18&gt;0,C117+1,"")</f>
        <v/>
      </c>
      <c r="D118" s="26" t="str">
        <f t="shared" si="88"/>
        <v/>
      </c>
      <c r="E118" s="26" t="str">
        <f t="shared" si="89"/>
        <v/>
      </c>
      <c r="F118" s="19"/>
      <c r="G118" s="74">
        <f t="shared" si="90"/>
        <v>0</v>
      </c>
      <c r="H118" s="74">
        <f t="shared" si="91"/>
        <v>0</v>
      </c>
      <c r="I118" s="74">
        <f t="shared" si="92"/>
        <v>0</v>
      </c>
      <c r="J118" s="74">
        <f t="shared" si="93"/>
        <v>0</v>
      </c>
      <c r="K118" s="74">
        <f t="shared" si="94"/>
        <v>0</v>
      </c>
      <c r="L118" s="74">
        <f t="shared" si="95"/>
        <v>0</v>
      </c>
      <c r="M118" s="70"/>
      <c r="N118" s="27" t="str">
        <f t="shared" si="96"/>
        <v/>
      </c>
      <c r="O118" s="27" t="str">
        <f t="shared" si="97"/>
        <v/>
      </c>
      <c r="P118" s="27" t="str">
        <f t="shared" si="98"/>
        <v/>
      </c>
      <c r="Q118" s="27" t="str">
        <f t="shared" si="99"/>
        <v/>
      </c>
      <c r="R118" s="27" t="str">
        <f t="shared" si="100"/>
        <v/>
      </c>
      <c r="S118" s="27" t="str">
        <f t="shared" si="101"/>
        <v/>
      </c>
      <c r="T118" s="70"/>
      <c r="U118" s="19" t="str">
        <f t="shared" si="102"/>
        <v/>
      </c>
      <c r="V118" s="19" t="str">
        <f t="shared" si="103"/>
        <v/>
      </c>
      <c r="W118" s="19" t="str">
        <f t="shared" si="104"/>
        <v/>
      </c>
      <c r="X118" s="19" t="str">
        <f t="shared" si="105"/>
        <v/>
      </c>
      <c r="Y118" s="19" t="str">
        <f t="shared" si="106"/>
        <v/>
      </c>
      <c r="Z118" s="19" t="str">
        <f t="shared" si="107"/>
        <v/>
      </c>
      <c r="AA118" s="19"/>
      <c r="AB118" s="19">
        <f t="shared" si="108"/>
        <v>0</v>
      </c>
    </row>
    <row r="119" spans="3:28">
      <c r="C119" s="11" t="str">
        <f>IF(klasse_F!C19&gt;0,C118+1,"")</f>
        <v/>
      </c>
      <c r="D119" s="26" t="str">
        <f t="shared" si="88"/>
        <v/>
      </c>
      <c r="E119" s="26" t="str">
        <f t="shared" si="89"/>
        <v/>
      </c>
      <c r="F119" s="19"/>
      <c r="G119" s="74">
        <f t="shared" si="90"/>
        <v>0</v>
      </c>
      <c r="H119" s="74">
        <f t="shared" si="91"/>
        <v>0</v>
      </c>
      <c r="I119" s="74">
        <f t="shared" si="92"/>
        <v>0</v>
      </c>
      <c r="J119" s="74">
        <f t="shared" si="93"/>
        <v>0</v>
      </c>
      <c r="K119" s="74">
        <f t="shared" si="94"/>
        <v>0</v>
      </c>
      <c r="L119" s="74">
        <f t="shared" si="95"/>
        <v>0</v>
      </c>
      <c r="M119" s="70"/>
      <c r="N119" s="27" t="str">
        <f t="shared" si="96"/>
        <v/>
      </c>
      <c r="O119" s="27" t="str">
        <f t="shared" si="97"/>
        <v/>
      </c>
      <c r="P119" s="27" t="str">
        <f t="shared" si="98"/>
        <v/>
      </c>
      <c r="Q119" s="27" t="str">
        <f t="shared" si="99"/>
        <v/>
      </c>
      <c r="R119" s="27" t="str">
        <f t="shared" si="100"/>
        <v/>
      </c>
      <c r="S119" s="27" t="str">
        <f t="shared" si="101"/>
        <v/>
      </c>
      <c r="T119" s="70"/>
      <c r="U119" s="19" t="str">
        <f t="shared" si="102"/>
        <v/>
      </c>
      <c r="V119" s="19" t="str">
        <f t="shared" si="103"/>
        <v/>
      </c>
      <c r="W119" s="19" t="str">
        <f t="shared" si="104"/>
        <v/>
      </c>
      <c r="X119" s="19" t="str">
        <f t="shared" si="105"/>
        <v/>
      </c>
      <c r="Y119" s="19" t="str">
        <f t="shared" si="106"/>
        <v/>
      </c>
      <c r="Z119" s="19" t="str">
        <f t="shared" si="107"/>
        <v/>
      </c>
      <c r="AA119" s="19"/>
      <c r="AB119" s="19">
        <f t="shared" si="108"/>
        <v>0</v>
      </c>
    </row>
    <row r="120" spans="3:28">
      <c r="C120" s="11" t="str">
        <f>IF(klasse_F!C20&gt;0,C119+1,"")</f>
        <v/>
      </c>
      <c r="D120" s="26" t="str">
        <f t="shared" si="88"/>
        <v/>
      </c>
      <c r="E120" s="26" t="str">
        <f t="shared" si="89"/>
        <v/>
      </c>
      <c r="F120" s="19"/>
      <c r="G120" s="74">
        <f t="shared" si="90"/>
        <v>0</v>
      </c>
      <c r="H120" s="74">
        <f t="shared" si="91"/>
        <v>0</v>
      </c>
      <c r="I120" s="74">
        <f t="shared" si="92"/>
        <v>0</v>
      </c>
      <c r="J120" s="74">
        <f t="shared" si="93"/>
        <v>0</v>
      </c>
      <c r="K120" s="74">
        <f t="shared" si="94"/>
        <v>0</v>
      </c>
      <c r="L120" s="74">
        <f t="shared" si="95"/>
        <v>0</v>
      </c>
      <c r="M120" s="70"/>
      <c r="N120" s="27" t="str">
        <f t="shared" si="96"/>
        <v/>
      </c>
      <c r="O120" s="27" t="str">
        <f t="shared" si="97"/>
        <v/>
      </c>
      <c r="P120" s="27" t="str">
        <f t="shared" si="98"/>
        <v/>
      </c>
      <c r="Q120" s="27" t="str">
        <f t="shared" si="99"/>
        <v/>
      </c>
      <c r="R120" s="27" t="str">
        <f t="shared" si="100"/>
        <v/>
      </c>
      <c r="S120" s="27" t="str">
        <f t="shared" si="101"/>
        <v/>
      </c>
      <c r="T120" s="70"/>
      <c r="U120" s="19" t="str">
        <f t="shared" si="102"/>
        <v/>
      </c>
      <c r="V120" s="19" t="str">
        <f t="shared" si="103"/>
        <v/>
      </c>
      <c r="W120" s="19" t="str">
        <f t="shared" si="104"/>
        <v/>
      </c>
      <c r="X120" s="19" t="str">
        <f t="shared" si="105"/>
        <v/>
      </c>
      <c r="Y120" s="19" t="str">
        <f t="shared" si="106"/>
        <v/>
      </c>
      <c r="Z120" s="19" t="str">
        <f t="shared" si="107"/>
        <v/>
      </c>
      <c r="AA120" s="19"/>
      <c r="AB120" s="19">
        <f t="shared" si="108"/>
        <v>0</v>
      </c>
    </row>
    <row r="121" spans="3:28">
      <c r="C121" s="11" t="str">
        <f>IF(klasse_F!C21&gt;0,C120+1,"")</f>
        <v/>
      </c>
      <c r="D121" s="26" t="str">
        <f t="shared" si="88"/>
        <v/>
      </c>
      <c r="E121" s="26" t="str">
        <f t="shared" si="89"/>
        <v/>
      </c>
      <c r="F121" s="19"/>
      <c r="G121" s="74">
        <f t="shared" si="90"/>
        <v>0</v>
      </c>
      <c r="H121" s="74">
        <f t="shared" si="91"/>
        <v>0</v>
      </c>
      <c r="I121" s="74">
        <f t="shared" si="92"/>
        <v>0</v>
      </c>
      <c r="J121" s="74">
        <f t="shared" si="93"/>
        <v>0</v>
      </c>
      <c r="K121" s="74">
        <f t="shared" si="94"/>
        <v>0</v>
      </c>
      <c r="L121" s="74">
        <f t="shared" si="95"/>
        <v>0</v>
      </c>
      <c r="M121" s="70"/>
      <c r="N121" s="27" t="str">
        <f t="shared" si="96"/>
        <v/>
      </c>
      <c r="O121" s="27" t="str">
        <f t="shared" si="97"/>
        <v/>
      </c>
      <c r="P121" s="27" t="str">
        <f t="shared" si="98"/>
        <v/>
      </c>
      <c r="Q121" s="27" t="str">
        <f t="shared" si="99"/>
        <v/>
      </c>
      <c r="R121" s="27" t="str">
        <f t="shared" si="100"/>
        <v/>
      </c>
      <c r="S121" s="27" t="str">
        <f t="shared" si="101"/>
        <v/>
      </c>
      <c r="T121" s="70"/>
      <c r="U121" s="19" t="str">
        <f t="shared" si="102"/>
        <v/>
      </c>
      <c r="V121" s="19" t="str">
        <f t="shared" si="103"/>
        <v/>
      </c>
      <c r="W121" s="19" t="str">
        <f t="shared" si="104"/>
        <v/>
      </c>
      <c r="X121" s="19" t="str">
        <f t="shared" si="105"/>
        <v/>
      </c>
      <c r="Y121" s="19" t="str">
        <f t="shared" si="106"/>
        <v/>
      </c>
      <c r="Z121" s="19" t="str">
        <f t="shared" si="107"/>
        <v/>
      </c>
      <c r="AA121" s="19"/>
      <c r="AB121" s="19">
        <f t="shared" si="108"/>
        <v>0</v>
      </c>
    </row>
  </sheetData>
  <phoneticPr fontId="1" type="noConversion"/>
  <pageMargins left="0.76" right="0.44" top="0.27" bottom="0.2" header="0.24" footer="0.17"/>
  <pageSetup paperSize="9" scale="8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4E4D5-8990-403F-B23B-426F7D5527BA}">
  <sheetPr>
    <pageSetUpPr fitToPage="1"/>
  </sheetPr>
  <dimension ref="A2:V65"/>
  <sheetViews>
    <sheetView tabSelected="1" zoomScaleNormal="100" workbookViewId="0">
      <selection activeCell="D18" sqref="D18"/>
    </sheetView>
  </sheetViews>
  <sheetFormatPr defaultRowHeight="13.15"/>
  <cols>
    <col min="2" max="2" width="5.5703125" customWidth="1"/>
    <col min="4" max="4" width="23" bestFit="1" customWidth="1"/>
    <col min="5" max="5" width="16.28515625" customWidth="1"/>
    <col min="6" max="6" width="7.7109375" style="5" customWidth="1"/>
    <col min="7" max="10" width="10.42578125" customWidth="1"/>
    <col min="11" max="11" width="4.5703125" customWidth="1"/>
    <col min="12" max="12" width="9.5703125" customWidth="1"/>
    <col min="13" max="13" width="8.42578125" customWidth="1"/>
    <col min="14" max="14" width="8.5703125" customWidth="1"/>
    <col min="15" max="15" width="8" customWidth="1"/>
    <col min="16" max="16" width="4.5703125" customWidth="1"/>
    <col min="17" max="20" width="8.5703125" customWidth="1"/>
    <col min="21" max="21" width="3.42578125" customWidth="1"/>
  </cols>
  <sheetData>
    <row r="2" spans="1:22">
      <c r="C2" s="25" t="s">
        <v>225</v>
      </c>
      <c r="D2" s="9"/>
      <c r="E2" s="30"/>
      <c r="F2" s="31"/>
      <c r="G2" s="79" t="s">
        <v>226</v>
      </c>
      <c r="H2" s="71"/>
      <c r="I2" s="71"/>
      <c r="J2" s="71"/>
      <c r="K2" s="69"/>
      <c r="L2" s="82" t="s">
        <v>227</v>
      </c>
      <c r="M2" s="80"/>
      <c r="N2" s="80"/>
      <c r="O2" s="80"/>
      <c r="P2" s="69"/>
      <c r="Q2" s="76" t="s">
        <v>44</v>
      </c>
      <c r="R2" s="77"/>
      <c r="S2" s="77"/>
      <c r="T2" s="77"/>
      <c r="U2" s="9"/>
      <c r="V2" s="11" t="s">
        <v>228</v>
      </c>
    </row>
    <row r="3" spans="1:22" ht="13.9" thickBot="1">
      <c r="C3" s="18" t="s">
        <v>44</v>
      </c>
      <c r="D3" s="28" t="s">
        <v>36</v>
      </c>
      <c r="E3" s="28" t="s">
        <v>229</v>
      </c>
      <c r="F3" s="18" t="s">
        <v>41</v>
      </c>
      <c r="G3" s="73" t="s">
        <v>230</v>
      </c>
      <c r="H3" s="73" t="s">
        <v>231</v>
      </c>
      <c r="I3" s="73" t="s">
        <v>232</v>
      </c>
      <c r="J3" s="73" t="s">
        <v>233</v>
      </c>
      <c r="K3" s="18"/>
      <c r="L3" s="18">
        <v>1</v>
      </c>
      <c r="M3" s="18">
        <v>2</v>
      </c>
      <c r="N3" s="18">
        <v>3</v>
      </c>
      <c r="O3" s="18">
        <v>4</v>
      </c>
      <c r="P3" s="18"/>
      <c r="Q3" s="18">
        <v>1</v>
      </c>
      <c r="R3" s="18">
        <v>2</v>
      </c>
      <c r="S3" s="18">
        <v>3</v>
      </c>
      <c r="T3" s="18">
        <v>4</v>
      </c>
      <c r="U3" s="94"/>
      <c r="V3" s="94" t="s">
        <v>45</v>
      </c>
    </row>
    <row r="4" spans="1:22">
      <c r="C4" s="19">
        <v>1</v>
      </c>
      <c r="D4" s="26" t="s">
        <v>88</v>
      </c>
      <c r="E4" s="26" t="s">
        <v>89</v>
      </c>
      <c r="F4" s="19">
        <v>94</v>
      </c>
      <c r="G4" s="74">
        <v>2.3495370370370371E-2</v>
      </c>
      <c r="H4" s="74">
        <v>2.8159722222222221E-2</v>
      </c>
      <c r="I4" s="74">
        <v>3.6597222222222225E-2</v>
      </c>
      <c r="J4" s="74">
        <v>2.9398148148148152E-2</v>
      </c>
      <c r="K4" s="70"/>
      <c r="L4" s="27">
        <v>2.499507486209614E-2</v>
      </c>
      <c r="M4" s="27">
        <v>2.9957151300236403E-2</v>
      </c>
      <c r="N4" s="27">
        <v>3.8933215130023645E-2</v>
      </c>
      <c r="O4" s="27">
        <v>3.1274625689519317E-2</v>
      </c>
      <c r="P4" s="70"/>
      <c r="Q4" s="19">
        <v>1</v>
      </c>
      <c r="R4" s="19">
        <v>1</v>
      </c>
      <c r="S4" s="19">
        <v>3</v>
      </c>
      <c r="T4" s="19">
        <v>2</v>
      </c>
      <c r="U4" s="19"/>
      <c r="V4" s="19">
        <v>7</v>
      </c>
    </row>
    <row r="5" spans="1:22">
      <c r="C5" s="11">
        <v>2</v>
      </c>
      <c r="D5" s="9" t="s">
        <v>103</v>
      </c>
      <c r="E5" s="26" t="s">
        <v>104</v>
      </c>
      <c r="F5" s="19">
        <v>95.5</v>
      </c>
      <c r="G5" s="74">
        <v>2.5891203703703704E-2</v>
      </c>
      <c r="H5" s="74">
        <v>2.9571759259259259E-2</v>
      </c>
      <c r="I5" s="74">
        <v>3.5706018518518519E-2</v>
      </c>
      <c r="J5" s="74">
        <v>2.9097222222222226E-2</v>
      </c>
      <c r="K5" s="70"/>
      <c r="L5" s="27">
        <v>2.7111208066705451E-2</v>
      </c>
      <c r="M5" s="27">
        <v>3.0965192941632736E-2</v>
      </c>
      <c r="N5" s="27">
        <v>3.7388501066511544E-2</v>
      </c>
      <c r="O5" s="27">
        <v>3.0468295520651549E-2</v>
      </c>
      <c r="P5" s="69"/>
      <c r="Q5" s="19">
        <v>3</v>
      </c>
      <c r="R5" s="19">
        <v>3</v>
      </c>
      <c r="S5" s="19">
        <v>2</v>
      </c>
      <c r="T5" s="19">
        <v>1</v>
      </c>
      <c r="U5" s="19"/>
      <c r="V5" s="19">
        <v>9</v>
      </c>
    </row>
    <row r="6" spans="1:22">
      <c r="C6" s="11">
        <v>3</v>
      </c>
      <c r="D6" s="9" t="s">
        <v>216</v>
      </c>
      <c r="E6" s="26" t="s">
        <v>217</v>
      </c>
      <c r="F6" s="19">
        <v>94</v>
      </c>
      <c r="G6" s="74">
        <v>2.3530092592592592E-2</v>
      </c>
      <c r="H6" s="74">
        <v>2.9479166666666667E-2</v>
      </c>
      <c r="I6" s="74">
        <v>3.4571759259259253E-2</v>
      </c>
      <c r="J6" s="74">
        <v>3.1261574074074074E-2</v>
      </c>
      <c r="K6" s="70"/>
      <c r="L6" s="27">
        <v>2.5032013396375102E-2</v>
      </c>
      <c r="M6" s="27">
        <v>3.1360815602836878E-2</v>
      </c>
      <c r="N6" s="27">
        <v>3.6778467297084311E-2</v>
      </c>
      <c r="O6" s="27">
        <v>3.3256993695823481E-2</v>
      </c>
      <c r="P6" s="69"/>
      <c r="Q6" s="19">
        <v>2</v>
      </c>
      <c r="R6" s="19">
        <v>4</v>
      </c>
      <c r="S6" s="19">
        <v>1</v>
      </c>
      <c r="T6" s="19">
        <v>3</v>
      </c>
      <c r="U6" s="19"/>
      <c r="V6" s="19">
        <v>10</v>
      </c>
    </row>
    <row r="7" spans="1:22">
      <c r="C7" s="11">
        <v>4</v>
      </c>
      <c r="D7" s="9" t="s">
        <v>46</v>
      </c>
      <c r="E7" s="26" t="s">
        <v>47</v>
      </c>
      <c r="F7" s="19">
        <v>99</v>
      </c>
      <c r="G7" s="74">
        <v>2.6979166666666669E-2</v>
      </c>
      <c r="H7" s="74">
        <v>3.0312499999999996E-2</v>
      </c>
      <c r="I7" s="74">
        <v>3.9143518518518515E-2</v>
      </c>
      <c r="J7" s="74">
        <v>3.8240740740740742E-2</v>
      </c>
      <c r="K7" s="70"/>
      <c r="L7" s="27">
        <v>2.7251683501683503E-2</v>
      </c>
      <c r="M7" s="27">
        <v>3.0618686868686868E-2</v>
      </c>
      <c r="N7" s="27">
        <v>3.9538907594463144E-2</v>
      </c>
      <c r="O7" s="27">
        <v>3.8627010849233069E-2</v>
      </c>
      <c r="P7" s="69"/>
      <c r="Q7" s="19">
        <v>4</v>
      </c>
      <c r="R7" s="19">
        <v>2</v>
      </c>
      <c r="S7" s="19">
        <v>4</v>
      </c>
      <c r="T7" s="19">
        <v>7</v>
      </c>
      <c r="U7" s="19"/>
      <c r="V7" s="19">
        <v>17</v>
      </c>
    </row>
    <row r="8" spans="1:22">
      <c r="C8" s="11">
        <v>5</v>
      </c>
      <c r="D8" s="9" t="s">
        <v>56</v>
      </c>
      <c r="E8" s="26" t="s">
        <v>57</v>
      </c>
      <c r="F8" s="19">
        <v>100</v>
      </c>
      <c r="G8" s="74">
        <v>3.0046296296296297E-2</v>
      </c>
      <c r="H8" s="74">
        <v>3.5393518518518519E-2</v>
      </c>
      <c r="I8" s="74">
        <v>3.9861111111111111E-2</v>
      </c>
      <c r="J8" s="74">
        <v>3.6805555555555564E-2</v>
      </c>
      <c r="K8" s="70"/>
      <c r="L8" s="27">
        <v>3.0046296296296297E-2</v>
      </c>
      <c r="M8" s="27">
        <v>3.5393518518518526E-2</v>
      </c>
      <c r="N8" s="27">
        <v>3.9861111111111111E-2</v>
      </c>
      <c r="O8" s="27">
        <v>3.6805555555555571E-2</v>
      </c>
      <c r="P8" s="69"/>
      <c r="Q8" s="19">
        <v>5</v>
      </c>
      <c r="R8" s="19">
        <v>7</v>
      </c>
      <c r="S8" s="19">
        <v>5</v>
      </c>
      <c r="T8" s="19">
        <v>5</v>
      </c>
      <c r="U8" s="19"/>
      <c r="V8" s="19">
        <v>22</v>
      </c>
    </row>
    <row r="9" spans="1:22">
      <c r="A9" s="8" t="s">
        <v>30</v>
      </c>
      <c r="C9" s="11">
        <v>6</v>
      </c>
      <c r="D9" s="9" t="s">
        <v>92</v>
      </c>
      <c r="E9" s="26" t="s">
        <v>51</v>
      </c>
      <c r="F9" s="19">
        <v>98</v>
      </c>
      <c r="G9" s="74">
        <v>3.4027777777777775E-2</v>
      </c>
      <c r="H9" s="74">
        <v>3.5729166666666666E-2</v>
      </c>
      <c r="I9" s="74">
        <v>3.9490740740740743E-2</v>
      </c>
      <c r="J9" s="74">
        <v>3.6944444444444446E-2</v>
      </c>
      <c r="K9" s="70"/>
      <c r="L9" s="27">
        <v>3.4722222222222224E-2</v>
      </c>
      <c r="M9" s="27">
        <v>3.6458333333333329E-2</v>
      </c>
      <c r="N9" s="27">
        <v>4.0296674225245653E-2</v>
      </c>
      <c r="O9" s="27">
        <v>3.7698412698412696E-2</v>
      </c>
      <c r="P9" s="69"/>
      <c r="Q9" s="19">
        <v>9</v>
      </c>
      <c r="R9" s="19">
        <v>8</v>
      </c>
      <c r="S9" s="19">
        <v>6</v>
      </c>
      <c r="T9" s="19">
        <v>6</v>
      </c>
      <c r="U9" s="19"/>
      <c r="V9" s="19">
        <v>29</v>
      </c>
    </row>
    <row r="10" spans="1:22">
      <c r="A10" t="s">
        <v>31</v>
      </c>
      <c r="C10" s="11">
        <v>7</v>
      </c>
      <c r="D10" s="9" t="s">
        <v>85</v>
      </c>
      <c r="E10" s="26" t="s">
        <v>86</v>
      </c>
      <c r="F10" s="19">
        <v>109</v>
      </c>
      <c r="G10" s="74">
        <v>3.3692129629629627E-2</v>
      </c>
      <c r="H10" s="74">
        <v>3.5358796296296298E-2</v>
      </c>
      <c r="I10" s="74" t="s">
        <v>10</v>
      </c>
      <c r="J10" s="74">
        <v>3.6747685185185182E-2</v>
      </c>
      <c r="K10" s="70"/>
      <c r="L10" s="27">
        <v>3.0910210669384985E-2</v>
      </c>
      <c r="M10" s="27">
        <v>3.2439262657152565E-2</v>
      </c>
      <c r="N10" s="27" t="s">
        <v>10</v>
      </c>
      <c r="O10" s="27">
        <v>3.3713472646958884E-2</v>
      </c>
      <c r="P10" s="69"/>
      <c r="Q10" s="19">
        <v>7</v>
      </c>
      <c r="R10" s="19">
        <v>5</v>
      </c>
      <c r="S10" s="19">
        <v>14</v>
      </c>
      <c r="T10" s="19">
        <v>4</v>
      </c>
      <c r="U10" s="19"/>
      <c r="V10" s="19">
        <v>30</v>
      </c>
    </row>
    <row r="11" spans="1:22">
      <c r="C11" s="11">
        <v>8</v>
      </c>
      <c r="D11" s="9" t="s">
        <v>66</v>
      </c>
      <c r="E11" s="26" t="s">
        <v>68</v>
      </c>
      <c r="F11" s="19">
        <v>100</v>
      </c>
      <c r="G11" s="74">
        <v>3.0902777777777779E-2</v>
      </c>
      <c r="H11" s="74">
        <v>3.2719907407407406E-2</v>
      </c>
      <c r="I11" s="74">
        <v>4.2592592592592592E-2</v>
      </c>
      <c r="J11" s="74" t="s">
        <v>10</v>
      </c>
      <c r="K11" s="70"/>
      <c r="L11" s="27">
        <v>3.0902777777777779E-2</v>
      </c>
      <c r="M11" s="27">
        <v>3.2719907407407406E-2</v>
      </c>
      <c r="N11" s="27">
        <v>4.2592592592592592E-2</v>
      </c>
      <c r="O11" s="27" t="s">
        <v>10</v>
      </c>
      <c r="P11" s="69"/>
      <c r="Q11" s="19">
        <v>6</v>
      </c>
      <c r="R11" s="19">
        <v>6</v>
      </c>
      <c r="S11" s="19">
        <v>7</v>
      </c>
      <c r="T11" s="19">
        <v>14</v>
      </c>
      <c r="U11" s="19"/>
      <c r="V11" s="19">
        <v>33</v>
      </c>
    </row>
    <row r="12" spans="1:22">
      <c r="A12" s="8" t="s">
        <v>33</v>
      </c>
      <c r="C12" s="11">
        <v>9</v>
      </c>
      <c r="D12" s="9" t="s">
        <v>61</v>
      </c>
      <c r="E12" s="26" t="s">
        <v>63</v>
      </c>
      <c r="F12" s="19">
        <v>86</v>
      </c>
      <c r="G12" s="74">
        <v>2.7534722222222221E-2</v>
      </c>
      <c r="H12" s="74">
        <v>3.4930555555555555E-2</v>
      </c>
      <c r="I12" s="74">
        <v>3.8252314814814815E-2</v>
      </c>
      <c r="J12" s="74">
        <v>3.5486111111111114E-2</v>
      </c>
      <c r="K12" s="70"/>
      <c r="L12" s="27">
        <v>3.2017118863049095E-2</v>
      </c>
      <c r="M12" s="27">
        <v>4.0616925064599491E-2</v>
      </c>
      <c r="N12" s="27">
        <v>4.4479435831180011E-2</v>
      </c>
      <c r="O12" s="27">
        <v>4.1262919896640833E-2</v>
      </c>
      <c r="P12" s="69"/>
      <c r="Q12" s="19">
        <v>8</v>
      </c>
      <c r="R12" s="19">
        <v>10</v>
      </c>
      <c r="S12" s="19">
        <v>8</v>
      </c>
      <c r="T12" s="19">
        <v>8</v>
      </c>
      <c r="U12" s="19"/>
      <c r="V12" s="19">
        <v>34</v>
      </c>
    </row>
    <row r="13" spans="1:22">
      <c r="A13">
        <v>2023</v>
      </c>
      <c r="C13" s="11">
        <v>10</v>
      </c>
      <c r="D13" s="9" t="s">
        <v>95</v>
      </c>
      <c r="E13" s="26" t="s">
        <v>96</v>
      </c>
      <c r="F13" s="19">
        <v>98</v>
      </c>
      <c r="G13" s="74">
        <v>3.936342592592592E-2</v>
      </c>
      <c r="H13" s="74">
        <v>3.7488425925925925E-2</v>
      </c>
      <c r="I13" s="74">
        <v>4.5104166666666667E-2</v>
      </c>
      <c r="J13" s="74">
        <v>4.342592592592593E-2</v>
      </c>
      <c r="K13" s="70"/>
      <c r="L13" s="27">
        <v>4.0166761148904002E-2</v>
      </c>
      <c r="M13" s="27">
        <v>3.8253495842781558E-2</v>
      </c>
      <c r="N13" s="27">
        <v>4.602465986394557E-2</v>
      </c>
      <c r="O13" s="27">
        <v>4.4312169312169324E-2</v>
      </c>
      <c r="P13" s="69"/>
      <c r="Q13" s="19">
        <v>11</v>
      </c>
      <c r="R13" s="19">
        <v>9</v>
      </c>
      <c r="S13" s="19">
        <v>9</v>
      </c>
      <c r="T13" s="19">
        <v>11</v>
      </c>
      <c r="U13" s="19"/>
      <c r="V13" s="19">
        <v>40</v>
      </c>
    </row>
    <row r="14" spans="1:22">
      <c r="C14" s="11">
        <v>11</v>
      </c>
      <c r="D14" s="9" t="s">
        <v>71</v>
      </c>
      <c r="E14" s="26" t="s">
        <v>68</v>
      </c>
      <c r="F14" s="19">
        <v>100</v>
      </c>
      <c r="G14" s="74">
        <v>3.8078703703703705E-2</v>
      </c>
      <c r="H14" s="74">
        <v>4.2372685185185187E-2</v>
      </c>
      <c r="I14" s="74">
        <v>5.6562499999999995E-2</v>
      </c>
      <c r="J14" s="74">
        <v>4.3449074074074071E-2</v>
      </c>
      <c r="K14" s="70"/>
      <c r="L14" s="27">
        <v>3.8078703703703705E-2</v>
      </c>
      <c r="M14" s="27">
        <v>4.2372685185185187E-2</v>
      </c>
      <c r="N14" s="27">
        <v>5.6562499999999988E-2</v>
      </c>
      <c r="O14" s="27">
        <v>4.3449074074074071E-2</v>
      </c>
      <c r="P14" s="69"/>
      <c r="Q14" s="19">
        <v>10</v>
      </c>
      <c r="R14" s="19">
        <v>11</v>
      </c>
      <c r="S14" s="19">
        <v>11</v>
      </c>
      <c r="T14" s="19">
        <v>9</v>
      </c>
      <c r="U14" s="19"/>
      <c r="V14" s="19">
        <v>41</v>
      </c>
    </row>
    <row r="15" spans="1:22">
      <c r="C15" s="11">
        <v>12</v>
      </c>
      <c r="D15" s="9" t="s">
        <v>76</v>
      </c>
      <c r="E15" s="26" t="s">
        <v>51</v>
      </c>
      <c r="F15" s="19">
        <v>98</v>
      </c>
      <c r="G15" s="74" t="s">
        <v>11</v>
      </c>
      <c r="H15" s="74" t="s">
        <v>11</v>
      </c>
      <c r="I15" s="74">
        <v>4.8958333333333333E-2</v>
      </c>
      <c r="J15" s="74">
        <v>4.3414351851851857E-2</v>
      </c>
      <c r="K15" s="70"/>
      <c r="L15" s="27" t="s">
        <v>11</v>
      </c>
      <c r="M15" s="27" t="s">
        <v>11</v>
      </c>
      <c r="N15" s="27">
        <v>4.9957482993197279E-2</v>
      </c>
      <c r="O15" s="27">
        <v>4.4300359032501894E-2</v>
      </c>
      <c r="P15" s="69"/>
      <c r="Q15" s="19">
        <v>13</v>
      </c>
      <c r="R15" s="19">
        <v>13</v>
      </c>
      <c r="S15" s="19">
        <v>10</v>
      </c>
      <c r="T15" s="19">
        <v>10</v>
      </c>
      <c r="U15" s="19"/>
      <c r="V15" s="19">
        <v>46</v>
      </c>
    </row>
    <row r="16" spans="1:22">
      <c r="C16" s="11">
        <v>13</v>
      </c>
      <c r="D16" s="9" t="s">
        <v>80</v>
      </c>
      <c r="E16" s="26" t="s">
        <v>81</v>
      </c>
      <c r="F16" s="19">
        <v>101</v>
      </c>
      <c r="G16" s="74">
        <v>5.8206018518518511E-2</v>
      </c>
      <c r="H16" s="74">
        <v>4.3969907407407409E-2</v>
      </c>
      <c r="I16" s="74" t="s">
        <v>13</v>
      </c>
      <c r="J16" s="74" t="s">
        <v>11</v>
      </c>
      <c r="K16" s="70"/>
      <c r="L16" s="27">
        <v>5.7629721305463871E-2</v>
      </c>
      <c r="M16" s="27">
        <v>4.3534561789512288E-2</v>
      </c>
      <c r="N16" s="27" t="s">
        <v>13</v>
      </c>
      <c r="O16" s="27" t="s">
        <v>11</v>
      </c>
      <c r="P16" s="69"/>
      <c r="Q16" s="19">
        <v>12</v>
      </c>
      <c r="R16" s="19">
        <v>12</v>
      </c>
      <c r="S16" s="19">
        <v>14</v>
      </c>
      <c r="T16" s="19">
        <v>13</v>
      </c>
      <c r="U16" s="19"/>
      <c r="V16" s="19">
        <v>51</v>
      </c>
    </row>
    <row r="17" spans="1:22">
      <c r="C17" s="5"/>
    </row>
    <row r="18" spans="1:22">
      <c r="C18" s="5"/>
    </row>
    <row r="20" spans="1:22">
      <c r="C20" s="25" t="s">
        <v>236</v>
      </c>
      <c r="D20" s="9"/>
      <c r="E20" s="30"/>
      <c r="F20" s="31"/>
      <c r="G20" s="79" t="s">
        <v>226</v>
      </c>
      <c r="H20" s="71"/>
      <c r="I20" s="71"/>
      <c r="J20" s="71"/>
      <c r="K20" s="69"/>
      <c r="L20" s="82" t="s">
        <v>227</v>
      </c>
      <c r="M20" s="77"/>
      <c r="N20" s="77"/>
      <c r="O20" s="77"/>
      <c r="P20" s="69"/>
      <c r="Q20" s="76" t="s">
        <v>44</v>
      </c>
      <c r="R20" s="77"/>
      <c r="S20" s="77"/>
      <c r="T20" s="77"/>
      <c r="U20" s="9"/>
      <c r="V20" s="11" t="s">
        <v>228</v>
      </c>
    </row>
    <row r="21" spans="1:22" ht="13.9" thickBot="1">
      <c r="C21" s="18" t="s">
        <v>44</v>
      </c>
      <c r="D21" s="28" t="s">
        <v>36</v>
      </c>
      <c r="E21" s="28" t="s">
        <v>229</v>
      </c>
      <c r="F21" s="18"/>
      <c r="G21" s="73" t="s">
        <v>230</v>
      </c>
      <c r="H21" s="73" t="s">
        <v>231</v>
      </c>
      <c r="I21" s="73" t="s">
        <v>232</v>
      </c>
      <c r="J21" s="73" t="s">
        <v>233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94"/>
      <c r="V21" s="94" t="s">
        <v>45</v>
      </c>
    </row>
    <row r="22" spans="1:22">
      <c r="C22" s="19">
        <v>1</v>
      </c>
      <c r="D22" s="26" t="s">
        <v>112</v>
      </c>
      <c r="E22" s="26" t="s">
        <v>113</v>
      </c>
      <c r="F22" s="19">
        <v>118</v>
      </c>
      <c r="G22" s="74">
        <v>3.5694444444444445E-2</v>
      </c>
      <c r="H22" s="74">
        <v>3.4328703703703702E-2</v>
      </c>
      <c r="I22" s="74">
        <v>4.3819444444444439E-2</v>
      </c>
      <c r="J22" s="74">
        <v>5.0706018518518518E-2</v>
      </c>
      <c r="K22" s="70"/>
      <c r="L22" s="27">
        <v>3.0249529190207156E-2</v>
      </c>
      <c r="M22" s="27">
        <v>2.9092121782799751E-2</v>
      </c>
      <c r="N22" s="27">
        <v>3.7135122410546138E-2</v>
      </c>
      <c r="O22" s="27">
        <v>4.2971202134337722E-2</v>
      </c>
      <c r="P22" s="70"/>
      <c r="Q22" s="19">
        <v>1</v>
      </c>
      <c r="R22" s="19">
        <v>2</v>
      </c>
      <c r="S22" s="19">
        <v>2</v>
      </c>
      <c r="T22" s="19">
        <v>4</v>
      </c>
      <c r="U22" s="19"/>
      <c r="V22" s="19">
        <v>9</v>
      </c>
    </row>
    <row r="23" spans="1:22">
      <c r="C23" s="11">
        <v>2</v>
      </c>
      <c r="D23" s="26" t="s">
        <v>177</v>
      </c>
      <c r="E23" s="26" t="s">
        <v>171</v>
      </c>
      <c r="F23" s="19">
        <v>114</v>
      </c>
      <c r="G23" s="74">
        <v>3.5208333333333335E-2</v>
      </c>
      <c r="H23" s="74">
        <v>3.2349537037037038E-2</v>
      </c>
      <c r="I23" s="74">
        <v>4.3020833333333341E-2</v>
      </c>
      <c r="J23" s="74">
        <v>4.8981481481481487E-2</v>
      </c>
      <c r="K23" s="70"/>
      <c r="L23" s="27">
        <v>3.0884502923976601E-2</v>
      </c>
      <c r="M23" s="27">
        <v>2.8376786874593891E-2</v>
      </c>
      <c r="N23" s="27">
        <v>3.7737573099415209E-2</v>
      </c>
      <c r="O23" s="27">
        <v>4.296621182586096E-2</v>
      </c>
      <c r="P23" s="70"/>
      <c r="Q23" s="19">
        <v>2</v>
      </c>
      <c r="R23" s="19">
        <v>1</v>
      </c>
      <c r="S23" s="19">
        <v>3</v>
      </c>
      <c r="T23" s="19">
        <v>3</v>
      </c>
      <c r="U23" s="19"/>
      <c r="V23" s="19">
        <v>9</v>
      </c>
    </row>
    <row r="24" spans="1:22">
      <c r="C24" s="11">
        <v>3</v>
      </c>
      <c r="D24" s="26" t="s">
        <v>175</v>
      </c>
      <c r="E24" s="26" t="s">
        <v>171</v>
      </c>
      <c r="F24" s="19">
        <v>114</v>
      </c>
      <c r="G24" s="74">
        <v>3.5231481481481475E-2</v>
      </c>
      <c r="H24" s="74">
        <v>3.4212962962962959E-2</v>
      </c>
      <c r="I24" s="74">
        <v>3.9398148148148154E-2</v>
      </c>
      <c r="J24" s="74">
        <v>4.4953703703703704E-2</v>
      </c>
      <c r="K24" s="70"/>
      <c r="L24" s="27">
        <v>3.0904808317089007E-2</v>
      </c>
      <c r="M24" s="27">
        <v>3.0011371020142941E-2</v>
      </c>
      <c r="N24" s="27">
        <v>3.4559779077322945E-2</v>
      </c>
      <c r="O24" s="27">
        <v>3.9433073424301475E-2</v>
      </c>
      <c r="P24" s="70"/>
      <c r="Q24" s="19">
        <v>3</v>
      </c>
      <c r="R24" s="19">
        <v>3</v>
      </c>
      <c r="S24" s="19">
        <v>1</v>
      </c>
      <c r="T24" s="19">
        <v>2</v>
      </c>
      <c r="U24" s="19"/>
      <c r="V24" s="19">
        <v>9</v>
      </c>
    </row>
    <row r="25" spans="1:22">
      <c r="A25" s="8"/>
      <c r="C25" s="11">
        <v>4</v>
      </c>
      <c r="D25" s="26" t="s">
        <v>170</v>
      </c>
      <c r="E25" s="26" t="s">
        <v>171</v>
      </c>
      <c r="F25" s="19">
        <v>114</v>
      </c>
      <c r="G25" s="74">
        <v>3.5335648148148151E-2</v>
      </c>
      <c r="H25" s="74">
        <v>3.5300925925925923E-2</v>
      </c>
      <c r="I25" s="74">
        <v>4.445601851851852E-2</v>
      </c>
      <c r="J25" s="74">
        <v>4.3460648148148151E-2</v>
      </c>
      <c r="K25" s="70"/>
      <c r="L25" s="27">
        <v>3.0996182586094868E-2</v>
      </c>
      <c r="M25" s="27">
        <v>3.0965724496426247E-2</v>
      </c>
      <c r="N25" s="27">
        <v>3.8996507472384673E-2</v>
      </c>
      <c r="O25" s="27">
        <v>3.8123375568551013E-2</v>
      </c>
      <c r="P25" s="70"/>
      <c r="Q25" s="19">
        <v>4</v>
      </c>
      <c r="R25" s="19">
        <v>4</v>
      </c>
      <c r="S25" s="19">
        <v>4</v>
      </c>
      <c r="T25" s="19">
        <v>1</v>
      </c>
      <c r="U25" s="19"/>
      <c r="V25" s="19">
        <v>13</v>
      </c>
    </row>
    <row r="26" spans="1:22">
      <c r="A26" s="8"/>
      <c r="C26" s="11">
        <v>5</v>
      </c>
      <c r="D26" s="26" t="s">
        <v>131</v>
      </c>
      <c r="E26" s="26" t="s">
        <v>132</v>
      </c>
      <c r="F26" s="19">
        <v>110</v>
      </c>
      <c r="G26" s="74">
        <v>4.3784722222222218E-2</v>
      </c>
      <c r="H26" s="74">
        <v>3.6909722222222219E-2</v>
      </c>
      <c r="I26" s="74">
        <v>4.940972222222223E-2</v>
      </c>
      <c r="J26" s="74">
        <v>5.3182870370370366E-2</v>
      </c>
      <c r="K26" s="70"/>
      <c r="L26" s="27">
        <v>3.9804292929292925E-2</v>
      </c>
      <c r="M26" s="27">
        <v>3.355429292929292E-2</v>
      </c>
      <c r="N26" s="27">
        <v>4.4917929292929294E-2</v>
      </c>
      <c r="O26" s="27">
        <v>4.8348063973063973E-2</v>
      </c>
      <c r="P26" s="70"/>
      <c r="Q26" s="19">
        <v>6</v>
      </c>
      <c r="R26" s="19">
        <v>7</v>
      </c>
      <c r="S26" s="19">
        <v>6</v>
      </c>
      <c r="T26" s="19">
        <v>5</v>
      </c>
      <c r="U26" s="19"/>
      <c r="V26" s="19">
        <v>24</v>
      </c>
    </row>
    <row r="27" spans="1:22">
      <c r="A27" s="8"/>
      <c r="C27" s="11">
        <v>6</v>
      </c>
      <c r="D27" s="26" t="s">
        <v>106</v>
      </c>
      <c r="E27" s="26" t="s">
        <v>107</v>
      </c>
      <c r="F27" s="19">
        <v>112</v>
      </c>
      <c r="G27" s="74">
        <v>4.2002314814814812E-2</v>
      </c>
      <c r="H27" s="74">
        <v>3.560185185185185E-2</v>
      </c>
      <c r="I27" s="74">
        <v>5.0428240740740746E-2</v>
      </c>
      <c r="J27" s="74">
        <v>5.7025462962962958E-2</v>
      </c>
      <c r="K27" s="70"/>
      <c r="L27" s="27">
        <v>3.7502066798941788E-2</v>
      </c>
      <c r="M27" s="27">
        <v>3.1787367724867718E-2</v>
      </c>
      <c r="N27" s="27">
        <v>4.5025214947089956E-2</v>
      </c>
      <c r="O27" s="27">
        <v>5.091559193121694E-2</v>
      </c>
      <c r="P27" s="70"/>
      <c r="Q27" s="19">
        <v>5</v>
      </c>
      <c r="R27" s="19">
        <v>5</v>
      </c>
      <c r="S27" s="19">
        <v>7</v>
      </c>
      <c r="T27" s="19">
        <v>8</v>
      </c>
      <c r="U27" s="19"/>
      <c r="V27" s="19">
        <v>25</v>
      </c>
    </row>
    <row r="28" spans="1:22">
      <c r="A28" s="8"/>
      <c r="C28" s="11">
        <v>7</v>
      </c>
      <c r="D28" s="26" t="s">
        <v>205</v>
      </c>
      <c r="E28" s="26" t="s">
        <v>206</v>
      </c>
      <c r="F28" s="19">
        <v>108</v>
      </c>
      <c r="G28" s="74">
        <v>4.3923611111111101E-2</v>
      </c>
      <c r="H28" s="74">
        <v>3.7175925925925925E-2</v>
      </c>
      <c r="I28" s="74">
        <v>4.7407407407407412E-2</v>
      </c>
      <c r="J28" s="74">
        <v>5.7245370370370363E-2</v>
      </c>
      <c r="K28" s="70"/>
      <c r="L28" s="27">
        <v>4.0670010288065828E-2</v>
      </c>
      <c r="M28" s="27">
        <v>3.4422153635116595E-2</v>
      </c>
      <c r="N28" s="27">
        <v>4.3895747599451321E-2</v>
      </c>
      <c r="O28" s="27">
        <v>5.3004972565157744E-2</v>
      </c>
      <c r="P28" s="70"/>
      <c r="Q28" s="19">
        <v>8</v>
      </c>
      <c r="R28" s="19">
        <v>8</v>
      </c>
      <c r="S28" s="19">
        <v>5</v>
      </c>
      <c r="T28" s="19">
        <v>10</v>
      </c>
      <c r="U28" s="19"/>
      <c r="V28" s="19">
        <v>31</v>
      </c>
    </row>
    <row r="29" spans="1:22">
      <c r="A29" s="8"/>
      <c r="C29" s="11">
        <v>8</v>
      </c>
      <c r="D29" s="26" t="s">
        <v>128</v>
      </c>
      <c r="E29" s="26" t="s">
        <v>113</v>
      </c>
      <c r="F29" s="19">
        <v>118</v>
      </c>
      <c r="G29" s="74">
        <v>4.7407407407407405E-2</v>
      </c>
      <c r="H29" s="74">
        <v>4.3206018518518519E-2</v>
      </c>
      <c r="I29" s="74">
        <v>5.6354166666666664E-2</v>
      </c>
      <c r="J29" s="74">
        <v>5.9386574074074064E-2</v>
      </c>
      <c r="K29" s="70"/>
      <c r="L29" s="27">
        <v>4.0175768989328307E-2</v>
      </c>
      <c r="M29" s="27">
        <v>3.6615269930947894E-2</v>
      </c>
      <c r="N29" s="27">
        <v>4.7757768361581923E-2</v>
      </c>
      <c r="O29" s="27">
        <v>5.0327605147520396E-2</v>
      </c>
      <c r="P29" s="70"/>
      <c r="Q29" s="19">
        <v>7</v>
      </c>
      <c r="R29" s="19">
        <v>12</v>
      </c>
      <c r="S29" s="19">
        <v>8</v>
      </c>
      <c r="T29" s="19">
        <v>7</v>
      </c>
      <c r="U29" s="19"/>
      <c r="V29" s="19">
        <v>34</v>
      </c>
    </row>
    <row r="30" spans="1:22">
      <c r="A30" s="8"/>
      <c r="C30" s="11">
        <v>9</v>
      </c>
      <c r="D30" s="26" t="s">
        <v>118</v>
      </c>
      <c r="E30" s="26" t="s">
        <v>119</v>
      </c>
      <c r="F30" s="19">
        <v>116</v>
      </c>
      <c r="G30" s="74">
        <v>5.5925925925925921E-2</v>
      </c>
      <c r="H30" s="74">
        <v>3.7372685185185182E-2</v>
      </c>
      <c r="I30" s="74">
        <v>5.9768518518518512E-2</v>
      </c>
      <c r="J30" s="74">
        <v>6.041666666666666E-2</v>
      </c>
      <c r="K30" s="70"/>
      <c r="L30" s="27">
        <v>4.8212005108556825E-2</v>
      </c>
      <c r="M30" s="27">
        <v>3.2217832056194128E-2</v>
      </c>
      <c r="N30" s="27">
        <v>5.1524584929757339E-2</v>
      </c>
      <c r="O30" s="27">
        <v>5.2083333333333329E-2</v>
      </c>
      <c r="P30" s="70"/>
      <c r="Q30" s="19">
        <v>12</v>
      </c>
      <c r="R30" s="19">
        <v>6</v>
      </c>
      <c r="S30" s="19">
        <v>9</v>
      </c>
      <c r="T30" s="19">
        <v>9</v>
      </c>
      <c r="U30" s="19"/>
      <c r="V30" s="19">
        <v>36</v>
      </c>
    </row>
    <row r="31" spans="1:22">
      <c r="A31" s="8"/>
      <c r="C31" s="11">
        <v>10</v>
      </c>
      <c r="D31" s="26" t="s">
        <v>211</v>
      </c>
      <c r="E31" s="26" t="s">
        <v>212</v>
      </c>
      <c r="F31" s="19">
        <v>107</v>
      </c>
      <c r="G31" s="74">
        <v>4.6365740740740735E-2</v>
      </c>
      <c r="H31" s="74">
        <v>3.8576388888888889E-2</v>
      </c>
      <c r="I31" s="74" t="s">
        <v>13</v>
      </c>
      <c r="J31" s="74">
        <v>5.3009259259259256E-2</v>
      </c>
      <c r="K31" s="70"/>
      <c r="L31" s="27">
        <v>4.3332467982000675E-2</v>
      </c>
      <c r="M31" s="27">
        <v>3.6052699896157843E-2</v>
      </c>
      <c r="N31" s="27" t="s">
        <v>13</v>
      </c>
      <c r="O31" s="27">
        <v>4.9541363793700235E-2</v>
      </c>
      <c r="P31" s="70"/>
      <c r="Q31" s="19">
        <v>10</v>
      </c>
      <c r="R31" s="19">
        <v>11</v>
      </c>
      <c r="S31" s="19">
        <v>13</v>
      </c>
      <c r="T31" s="19">
        <v>6</v>
      </c>
      <c r="U31" s="19"/>
      <c r="V31" s="19">
        <v>40</v>
      </c>
    </row>
    <row r="32" spans="1:22">
      <c r="C32" s="11">
        <v>11</v>
      </c>
      <c r="D32" s="26" t="s">
        <v>208</v>
      </c>
      <c r="E32" s="26" t="s">
        <v>209</v>
      </c>
      <c r="F32" s="19">
        <v>106</v>
      </c>
      <c r="G32" s="74">
        <v>4.9548611111111113E-2</v>
      </c>
      <c r="H32" s="74">
        <v>3.7662037037037029E-2</v>
      </c>
      <c r="I32" s="74">
        <v>5.8541666666666672E-2</v>
      </c>
      <c r="J32" s="74">
        <v>6.2384259259259264E-2</v>
      </c>
      <c r="K32" s="70"/>
      <c r="L32" s="27">
        <v>4.6743972746331248E-2</v>
      </c>
      <c r="M32" s="27">
        <v>3.553022361984625E-2</v>
      </c>
      <c r="N32" s="27">
        <v>5.5227987421383656E-2</v>
      </c>
      <c r="O32" s="27">
        <v>5.8853074772886101E-2</v>
      </c>
      <c r="P32" s="70"/>
      <c r="Q32" s="19">
        <v>11</v>
      </c>
      <c r="R32" s="19">
        <v>10</v>
      </c>
      <c r="S32" s="19">
        <v>10</v>
      </c>
      <c r="T32" s="19">
        <v>11</v>
      </c>
      <c r="U32" s="19"/>
      <c r="V32" s="19">
        <v>42</v>
      </c>
    </row>
    <row r="33" spans="3:22">
      <c r="C33" s="11">
        <v>12</v>
      </c>
      <c r="D33" s="26" t="s">
        <v>123</v>
      </c>
      <c r="E33" s="26" t="s">
        <v>124</v>
      </c>
      <c r="F33" s="19">
        <v>109</v>
      </c>
      <c r="G33" s="74">
        <v>4.5624999999999999E-2</v>
      </c>
      <c r="H33" s="74">
        <v>3.8206018518518514E-2</v>
      </c>
      <c r="I33" s="74" t="s">
        <v>13</v>
      </c>
      <c r="J33" s="74" t="s">
        <v>11</v>
      </c>
      <c r="K33" s="70"/>
      <c r="L33" s="27">
        <v>4.1857798165137607E-2</v>
      </c>
      <c r="M33" s="27">
        <v>3.5051393136255514E-2</v>
      </c>
      <c r="N33" s="27" t="s">
        <v>13</v>
      </c>
      <c r="O33" s="27" t="s">
        <v>11</v>
      </c>
      <c r="P33" s="70"/>
      <c r="Q33" s="19">
        <v>9</v>
      </c>
      <c r="R33" s="19">
        <v>9</v>
      </c>
      <c r="S33" s="19">
        <v>13</v>
      </c>
      <c r="T33" s="19">
        <v>12</v>
      </c>
      <c r="U33" s="19"/>
      <c r="V33" s="19">
        <v>43</v>
      </c>
    </row>
    <row r="37" spans="3:22">
      <c r="C37" s="25" t="s">
        <v>237</v>
      </c>
      <c r="D37" s="33" t="s">
        <v>238</v>
      </c>
      <c r="E37" s="30"/>
      <c r="F37" s="31"/>
      <c r="G37" s="79" t="s">
        <v>226</v>
      </c>
      <c r="H37" s="71"/>
      <c r="I37" s="71"/>
      <c r="J37" s="71"/>
      <c r="K37" s="69"/>
      <c r="L37" s="82" t="s">
        <v>227</v>
      </c>
      <c r="M37" s="77"/>
      <c r="N37" s="77"/>
      <c r="O37" s="77"/>
      <c r="P37" s="69"/>
      <c r="Q37" s="76" t="s">
        <v>44</v>
      </c>
      <c r="R37" s="77"/>
      <c r="S37" s="77"/>
      <c r="T37" s="77"/>
      <c r="U37" s="9"/>
      <c r="V37" s="11" t="s">
        <v>228</v>
      </c>
    </row>
    <row r="38" spans="3:22" ht="13.9" thickBot="1">
      <c r="C38" s="18" t="s">
        <v>44</v>
      </c>
      <c r="D38" s="28" t="s">
        <v>36</v>
      </c>
      <c r="E38" s="28" t="s">
        <v>229</v>
      </c>
      <c r="F38" s="18"/>
      <c r="G38" s="73" t="s">
        <v>230</v>
      </c>
      <c r="H38" s="73" t="s">
        <v>231</v>
      </c>
      <c r="I38" s="73" t="s">
        <v>232</v>
      </c>
      <c r="J38" s="73" t="s">
        <v>233</v>
      </c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94"/>
      <c r="V38" s="94" t="s">
        <v>45</v>
      </c>
    </row>
    <row r="39" spans="3:22">
      <c r="C39" s="19">
        <v>1</v>
      </c>
      <c r="D39" s="26" t="s">
        <v>151</v>
      </c>
      <c r="E39" s="26" t="s">
        <v>152</v>
      </c>
      <c r="F39" s="19"/>
      <c r="G39" s="74">
        <v>3.018518518518519E-2</v>
      </c>
      <c r="H39" s="74">
        <v>3.2326388888888891E-2</v>
      </c>
      <c r="I39" s="74">
        <v>3.8865740740740742E-2</v>
      </c>
      <c r="J39" s="74">
        <v>4.5231481481481484E-2</v>
      </c>
      <c r="K39" s="70"/>
      <c r="L39" s="27">
        <v>2.8210453444098314E-2</v>
      </c>
      <c r="M39" s="27">
        <v>3.0211578400830739E-2</v>
      </c>
      <c r="N39" s="27">
        <v>3.6323122187608171E-2</v>
      </c>
      <c r="O39" s="27">
        <v>4.2272412599515412E-2</v>
      </c>
      <c r="P39" s="70"/>
      <c r="Q39" s="19">
        <v>1</v>
      </c>
      <c r="R39" s="19">
        <v>2</v>
      </c>
      <c r="S39" s="19">
        <v>1</v>
      </c>
      <c r="T39" s="19">
        <v>4</v>
      </c>
      <c r="U39" s="19"/>
      <c r="V39" s="19">
        <v>8</v>
      </c>
    </row>
    <row r="40" spans="3:22">
      <c r="C40" s="11">
        <v>2</v>
      </c>
      <c r="D40" s="26" t="s">
        <v>223</v>
      </c>
      <c r="E40" s="26" t="s">
        <v>162</v>
      </c>
      <c r="F40" s="19"/>
      <c r="G40" s="74">
        <v>3.4884259259259261E-2</v>
      </c>
      <c r="H40" s="74">
        <v>3.4467592592592598E-2</v>
      </c>
      <c r="I40" s="74">
        <v>4.1736111111111113E-2</v>
      </c>
      <c r="J40" s="74">
        <v>4.7256944444444449E-2</v>
      </c>
      <c r="K40" s="70"/>
      <c r="L40" s="27">
        <v>3.0871025893149794E-2</v>
      </c>
      <c r="M40" s="27">
        <v>3.0502294329727959E-2</v>
      </c>
      <c r="N40" s="27">
        <v>3.6934611602753194E-2</v>
      </c>
      <c r="O40" s="27">
        <v>4.1820304818092437E-2</v>
      </c>
      <c r="P40" s="70"/>
      <c r="Q40" s="19">
        <v>2</v>
      </c>
      <c r="R40" s="19">
        <v>4</v>
      </c>
      <c r="S40" s="19">
        <v>2</v>
      </c>
      <c r="T40" s="19">
        <v>1</v>
      </c>
      <c r="U40" s="19"/>
      <c r="V40" s="19">
        <v>9</v>
      </c>
    </row>
    <row r="41" spans="3:22">
      <c r="C41" s="11">
        <v>3</v>
      </c>
      <c r="D41" s="26" t="s">
        <v>155</v>
      </c>
      <c r="E41" s="26" t="s">
        <v>156</v>
      </c>
      <c r="F41" s="19"/>
      <c r="G41" s="74">
        <v>4.0069444444444449E-2</v>
      </c>
      <c r="H41" s="74">
        <v>3.3182870370370376E-2</v>
      </c>
      <c r="I41" s="74">
        <v>4.0972222222222229E-2</v>
      </c>
      <c r="J41" s="74">
        <v>4.7222222222222221E-2</v>
      </c>
      <c r="K41" s="70"/>
      <c r="L41" s="27">
        <v>3.6426767676767682E-2</v>
      </c>
      <c r="M41" s="27">
        <v>3.0166245791245803E-2</v>
      </c>
      <c r="N41" s="27">
        <v>3.7247474747474758E-2</v>
      </c>
      <c r="O41" s="27">
        <v>4.2929292929292928E-2</v>
      </c>
      <c r="P41" s="70"/>
      <c r="Q41" s="19">
        <v>4</v>
      </c>
      <c r="R41" s="19">
        <v>1</v>
      </c>
      <c r="S41" s="19">
        <v>3</v>
      </c>
      <c r="T41" s="19">
        <v>5</v>
      </c>
      <c r="U41" s="19"/>
      <c r="V41" s="19">
        <v>13</v>
      </c>
    </row>
    <row r="42" spans="3:22">
      <c r="C42" s="11">
        <v>4</v>
      </c>
      <c r="D42" s="26" t="s">
        <v>139</v>
      </c>
      <c r="E42" s="26" t="s">
        <v>135</v>
      </c>
      <c r="F42" s="19"/>
      <c r="G42" s="74">
        <v>4.1284722222222223E-2</v>
      </c>
      <c r="H42" s="74">
        <v>3.4143518518518517E-2</v>
      </c>
      <c r="I42" s="74">
        <v>4.2013888888888892E-2</v>
      </c>
      <c r="J42" s="74">
        <v>4.7291666666666669E-2</v>
      </c>
      <c r="K42" s="70"/>
      <c r="L42" s="27">
        <v>3.6861359126984135E-2</v>
      </c>
      <c r="M42" s="27">
        <v>3.0485284391534393E-2</v>
      </c>
      <c r="N42" s="27">
        <v>3.7512400793650799E-2</v>
      </c>
      <c r="O42" s="27">
        <v>4.2224702380952377E-2</v>
      </c>
      <c r="P42" s="70"/>
      <c r="Q42" s="19">
        <v>6</v>
      </c>
      <c r="R42" s="19">
        <v>3</v>
      </c>
      <c r="S42" s="19">
        <v>4</v>
      </c>
      <c r="T42" s="19">
        <v>3</v>
      </c>
      <c r="U42" s="19"/>
      <c r="V42" s="19">
        <v>16</v>
      </c>
    </row>
    <row r="43" spans="3:22">
      <c r="C43" s="11">
        <v>5</v>
      </c>
      <c r="D43" s="26" t="s">
        <v>165</v>
      </c>
      <c r="E43" s="26" t="s">
        <v>156</v>
      </c>
      <c r="F43" s="19"/>
      <c r="G43" s="74">
        <v>4.0069444444444449E-2</v>
      </c>
      <c r="H43" s="74">
        <v>3.363425925925926E-2</v>
      </c>
      <c r="I43" s="74">
        <v>4.2083333333333334E-2</v>
      </c>
      <c r="J43" s="74">
        <v>4.8159722222222222E-2</v>
      </c>
      <c r="K43" s="70"/>
      <c r="L43" s="27">
        <v>3.6426767676767682E-2</v>
      </c>
      <c r="M43" s="27">
        <v>3.0576599326599327E-2</v>
      </c>
      <c r="N43" s="27">
        <v>3.8257575757575754E-2</v>
      </c>
      <c r="O43" s="27">
        <v>4.3781565656565651E-2</v>
      </c>
      <c r="P43" s="70"/>
      <c r="Q43" s="19">
        <v>4</v>
      </c>
      <c r="R43" s="19">
        <v>6</v>
      </c>
      <c r="S43" s="19">
        <v>5</v>
      </c>
      <c r="T43" s="19">
        <v>7</v>
      </c>
      <c r="U43" s="19"/>
      <c r="V43" s="19">
        <v>22</v>
      </c>
    </row>
    <row r="44" spans="3:22">
      <c r="C44" s="11">
        <v>6</v>
      </c>
      <c r="D44" s="26" t="s">
        <v>158</v>
      </c>
      <c r="E44" s="26" t="s">
        <v>159</v>
      </c>
      <c r="F44" s="19"/>
      <c r="G44" s="74">
        <v>3.8125000000000006E-2</v>
      </c>
      <c r="H44" s="74">
        <v>3.3576388888888892E-2</v>
      </c>
      <c r="I44" s="74">
        <v>4.8923611111111112E-2</v>
      </c>
      <c r="J44" s="74">
        <v>5.0115740740740738E-2</v>
      </c>
      <c r="K44" s="70"/>
      <c r="L44" s="27">
        <v>3.4659090909090917E-2</v>
      </c>
      <c r="M44" s="27">
        <v>3.0523989898989901E-2</v>
      </c>
      <c r="N44" s="27">
        <v>4.4476010101010099E-2</v>
      </c>
      <c r="O44" s="27">
        <v>4.5559764309764293E-2</v>
      </c>
      <c r="P44" s="70"/>
      <c r="Q44" s="19">
        <v>3</v>
      </c>
      <c r="R44" s="19">
        <v>5</v>
      </c>
      <c r="S44" s="19">
        <v>11</v>
      </c>
      <c r="T44" s="19">
        <v>10</v>
      </c>
      <c r="U44" s="19"/>
      <c r="V44" s="19">
        <v>29</v>
      </c>
    </row>
    <row r="45" spans="3:22">
      <c r="C45" s="11">
        <v>7</v>
      </c>
      <c r="D45" s="26" t="s">
        <v>163</v>
      </c>
      <c r="E45" s="26" t="s">
        <v>154</v>
      </c>
      <c r="F45" s="19"/>
      <c r="G45" s="74">
        <v>4.1412037037037039E-2</v>
      </c>
      <c r="H45" s="74">
        <v>3.3993055555555561E-2</v>
      </c>
      <c r="I45" s="74">
        <v>4.6724537037037044E-2</v>
      </c>
      <c r="J45" s="74">
        <v>4.7268518518518515E-2</v>
      </c>
      <c r="K45" s="70"/>
      <c r="L45" s="27">
        <v>3.7647306397306395E-2</v>
      </c>
      <c r="M45" s="27">
        <v>3.0902777777777779E-2</v>
      </c>
      <c r="N45" s="27">
        <v>4.247685185185187E-2</v>
      </c>
      <c r="O45" s="27">
        <v>4.2971380471380473E-2</v>
      </c>
      <c r="P45" s="70"/>
      <c r="Q45" s="19">
        <v>7</v>
      </c>
      <c r="R45" s="19">
        <v>7</v>
      </c>
      <c r="S45" s="19">
        <v>9</v>
      </c>
      <c r="T45" s="19">
        <v>6</v>
      </c>
      <c r="U45" s="19"/>
      <c r="V45" s="19">
        <v>29</v>
      </c>
    </row>
    <row r="46" spans="3:22">
      <c r="C46" s="11">
        <v>8</v>
      </c>
      <c r="D46" s="26" t="s">
        <v>134</v>
      </c>
      <c r="E46" s="26" t="s">
        <v>135</v>
      </c>
      <c r="F46" s="19"/>
      <c r="G46" s="74">
        <v>4.38425925925926E-2</v>
      </c>
      <c r="H46" s="74">
        <v>3.6817129629629637E-2</v>
      </c>
      <c r="I46" s="74">
        <v>4.3807870370370372E-2</v>
      </c>
      <c r="J46" s="74">
        <v>4.7245370370370375E-2</v>
      </c>
      <c r="K46" s="70"/>
      <c r="L46" s="27">
        <v>3.9145171957671962E-2</v>
      </c>
      <c r="M46" s="27">
        <v>3.287243716931218E-2</v>
      </c>
      <c r="N46" s="27">
        <v>3.9114169973544971E-2</v>
      </c>
      <c r="O46" s="27">
        <v>4.218336640211641E-2</v>
      </c>
      <c r="P46" s="70"/>
      <c r="Q46" s="19">
        <v>12</v>
      </c>
      <c r="R46" s="19">
        <v>9</v>
      </c>
      <c r="S46" s="19">
        <v>7</v>
      </c>
      <c r="T46" s="19">
        <v>2</v>
      </c>
      <c r="U46" s="19"/>
      <c r="V46" s="19">
        <v>30</v>
      </c>
    </row>
    <row r="47" spans="3:22">
      <c r="C47" s="11">
        <v>9</v>
      </c>
      <c r="D47" s="26" t="s">
        <v>147</v>
      </c>
      <c r="E47" s="26" t="s">
        <v>148</v>
      </c>
      <c r="F47" s="19"/>
      <c r="G47" s="74">
        <v>3.9317129629629632E-2</v>
      </c>
      <c r="H47" s="74">
        <v>3.4733796296296304E-2</v>
      </c>
      <c r="I47" s="74">
        <v>3.9930555555555552E-2</v>
      </c>
      <c r="J47" s="74">
        <v>4.7280092592592596E-2</v>
      </c>
      <c r="K47" s="70"/>
      <c r="L47" s="27">
        <v>3.7804932336182345E-2</v>
      </c>
      <c r="M47" s="27">
        <v>3.3397881054131072E-2</v>
      </c>
      <c r="N47" s="27">
        <v>3.8394764957264953E-2</v>
      </c>
      <c r="O47" s="27">
        <v>4.54616274928775E-2</v>
      </c>
      <c r="P47" s="70"/>
      <c r="Q47" s="19">
        <v>8</v>
      </c>
      <c r="R47" s="19">
        <v>10</v>
      </c>
      <c r="S47" s="19">
        <v>6</v>
      </c>
      <c r="T47" s="19">
        <v>9</v>
      </c>
      <c r="U47" s="19"/>
      <c r="V47" s="19">
        <v>33</v>
      </c>
    </row>
    <row r="48" spans="3:22">
      <c r="C48" s="11">
        <v>10</v>
      </c>
      <c r="D48" s="26" t="s">
        <v>168</v>
      </c>
      <c r="E48" s="26" t="s">
        <v>169</v>
      </c>
      <c r="F48" s="19"/>
      <c r="G48" s="74">
        <v>4.1180555555555561E-2</v>
      </c>
      <c r="H48" s="74">
        <v>3.5138888888888893E-2</v>
      </c>
      <c r="I48" s="74">
        <v>4.1886574074074076E-2</v>
      </c>
      <c r="J48" s="74">
        <v>4.7303240740740743E-2</v>
      </c>
      <c r="K48" s="70"/>
      <c r="L48" s="27">
        <v>3.8486500519210806E-2</v>
      </c>
      <c r="M48" s="27">
        <v>3.2840083073727946E-2</v>
      </c>
      <c r="N48" s="27">
        <v>3.9146330910349601E-2</v>
      </c>
      <c r="O48" s="27">
        <v>4.4208636206299771E-2</v>
      </c>
      <c r="P48" s="70"/>
      <c r="Q48" s="19">
        <v>9</v>
      </c>
      <c r="R48" s="19">
        <v>8</v>
      </c>
      <c r="S48" s="19">
        <v>8</v>
      </c>
      <c r="T48" s="19">
        <v>8</v>
      </c>
      <c r="U48" s="19"/>
      <c r="V48" s="19">
        <v>33</v>
      </c>
    </row>
    <row r="49" spans="3:22">
      <c r="C49" s="11">
        <v>11</v>
      </c>
      <c r="D49" s="26" t="s">
        <v>153</v>
      </c>
      <c r="E49" s="26" t="s">
        <v>154</v>
      </c>
      <c r="F49" s="19"/>
      <c r="G49" s="74">
        <v>4.3761574074074078E-2</v>
      </c>
      <c r="H49" s="74">
        <v>3.7118055555555564E-2</v>
      </c>
      <c r="I49" s="74">
        <v>4.8703703703703707E-2</v>
      </c>
      <c r="J49" s="74">
        <v>5.3333333333333337E-2</v>
      </c>
      <c r="K49" s="70"/>
      <c r="L49" s="27">
        <v>3.9783249158249163E-2</v>
      </c>
      <c r="M49" s="27">
        <v>3.3743686868686881E-2</v>
      </c>
      <c r="N49" s="27">
        <v>4.4276094276094274E-2</v>
      </c>
      <c r="O49" s="27">
        <v>4.8484848484848478E-2</v>
      </c>
      <c r="P49" s="70"/>
      <c r="Q49" s="19">
        <v>13</v>
      </c>
      <c r="R49" s="19">
        <v>11</v>
      </c>
      <c r="S49" s="19">
        <v>10</v>
      </c>
      <c r="T49" s="19">
        <v>11</v>
      </c>
      <c r="U49" s="19"/>
      <c r="V49" s="19">
        <v>45</v>
      </c>
    </row>
    <row r="50" spans="3:22">
      <c r="C50" s="11">
        <v>12</v>
      </c>
      <c r="D50" s="26" t="s">
        <v>144</v>
      </c>
      <c r="E50" s="26" t="s">
        <v>145</v>
      </c>
      <c r="F50" s="19"/>
      <c r="G50" s="74">
        <v>4.2754629629629629E-2</v>
      </c>
      <c r="H50" s="74">
        <v>3.7905092592592594E-2</v>
      </c>
      <c r="I50" s="74">
        <v>4.912037037037037E-2</v>
      </c>
      <c r="J50" s="74">
        <v>5.9143518518518519E-2</v>
      </c>
      <c r="K50" s="70"/>
      <c r="L50" s="27">
        <v>3.8867845117845114E-2</v>
      </c>
      <c r="M50" s="27">
        <v>3.4459175084175092E-2</v>
      </c>
      <c r="N50" s="27">
        <v>4.4654882154882149E-2</v>
      </c>
      <c r="O50" s="27">
        <v>5.3766835016835011E-2</v>
      </c>
      <c r="P50" s="70"/>
      <c r="Q50" s="19">
        <v>11</v>
      </c>
      <c r="R50" s="19">
        <v>12</v>
      </c>
      <c r="S50" s="19">
        <v>12</v>
      </c>
      <c r="T50" s="19">
        <v>12</v>
      </c>
      <c r="U50" s="19"/>
      <c r="V50" s="19">
        <v>47</v>
      </c>
    </row>
    <row r="51" spans="3:22">
      <c r="C51" s="11">
        <v>13</v>
      </c>
      <c r="D51" s="26" t="s">
        <v>213</v>
      </c>
      <c r="E51" s="26" t="s">
        <v>214</v>
      </c>
      <c r="F51" s="19"/>
      <c r="G51" s="74">
        <v>4.474537037037038E-2</v>
      </c>
      <c r="H51" s="74">
        <v>4.3877314814814813E-2</v>
      </c>
      <c r="I51" s="74" t="s">
        <v>11</v>
      </c>
      <c r="J51" s="74" t="s">
        <v>11</v>
      </c>
      <c r="K51" s="70"/>
      <c r="L51" s="27">
        <v>3.8573595146871018E-2</v>
      </c>
      <c r="M51" s="27">
        <v>3.7825271392081722E-2</v>
      </c>
      <c r="N51" s="27" t="s">
        <v>11</v>
      </c>
      <c r="O51" s="27" t="s">
        <v>11</v>
      </c>
      <c r="P51" s="70"/>
      <c r="Q51" s="19">
        <v>10</v>
      </c>
      <c r="R51" s="19">
        <v>13</v>
      </c>
      <c r="S51" s="19">
        <v>13</v>
      </c>
      <c r="T51" s="19">
        <v>13</v>
      </c>
      <c r="U51" s="19"/>
      <c r="V51" s="19">
        <v>49</v>
      </c>
    </row>
    <row r="55" spans="3:22">
      <c r="C55" s="25" t="s">
        <v>239</v>
      </c>
      <c r="D55" s="33" t="s">
        <v>181</v>
      </c>
      <c r="E55" s="30"/>
      <c r="F55" s="31"/>
      <c r="G55" s="79" t="s">
        <v>226</v>
      </c>
      <c r="H55" s="71"/>
      <c r="I55" s="71"/>
      <c r="J55" s="71"/>
      <c r="K55" s="69"/>
      <c r="L55" s="82" t="s">
        <v>227</v>
      </c>
      <c r="M55" s="77"/>
      <c r="N55" s="77"/>
      <c r="O55" s="77"/>
      <c r="P55" s="69"/>
      <c r="Q55" s="76" t="s">
        <v>44</v>
      </c>
      <c r="R55" s="77"/>
      <c r="S55" s="77"/>
      <c r="T55" s="77"/>
      <c r="U55" s="9"/>
      <c r="V55" s="11" t="s">
        <v>228</v>
      </c>
    </row>
    <row r="56" spans="3:22" ht="13.9" thickBot="1">
      <c r="C56" s="18" t="s">
        <v>44</v>
      </c>
      <c r="D56" s="28" t="s">
        <v>36</v>
      </c>
      <c r="E56" s="28" t="s">
        <v>229</v>
      </c>
      <c r="F56" s="18"/>
      <c r="G56" s="73" t="s">
        <v>230</v>
      </c>
      <c r="H56" s="73" t="s">
        <v>231</v>
      </c>
      <c r="I56" s="73" t="s">
        <v>232</v>
      </c>
      <c r="J56" s="73" t="s">
        <v>233</v>
      </c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94"/>
      <c r="V56" s="94" t="s">
        <v>45</v>
      </c>
    </row>
    <row r="57" spans="3:22">
      <c r="C57" s="19">
        <v>1</v>
      </c>
      <c r="D57" s="26" t="s">
        <v>196</v>
      </c>
      <c r="E57" s="26" t="s">
        <v>181</v>
      </c>
      <c r="F57" s="19"/>
      <c r="G57" s="74">
        <v>2.3483796296296298E-2</v>
      </c>
      <c r="H57" s="74">
        <v>2.9594907407407407E-2</v>
      </c>
      <c r="I57" s="74">
        <v>3.8530092592592588E-2</v>
      </c>
      <c r="J57" s="74">
        <v>3.9583333333333338E-2</v>
      </c>
      <c r="K57" s="70"/>
      <c r="L57" s="27">
        <v>2.2580573361823363E-2</v>
      </c>
      <c r="M57" s="27">
        <v>2.8456641737891742E-2</v>
      </c>
      <c r="N57" s="27">
        <v>3.704816595441595E-2</v>
      </c>
      <c r="O57" s="27">
        <v>3.8060897435897446E-2</v>
      </c>
      <c r="P57" s="70"/>
      <c r="Q57" s="19">
        <v>1</v>
      </c>
      <c r="R57" s="19">
        <v>5</v>
      </c>
      <c r="S57" s="19">
        <v>1</v>
      </c>
      <c r="T57" s="19">
        <v>2</v>
      </c>
      <c r="U57" s="19"/>
      <c r="V57" s="19">
        <v>9</v>
      </c>
    </row>
    <row r="58" spans="3:22">
      <c r="C58" s="11">
        <v>2</v>
      </c>
      <c r="D58" s="26" t="s">
        <v>187</v>
      </c>
      <c r="E58" s="26" t="s">
        <v>181</v>
      </c>
      <c r="F58" s="19"/>
      <c r="G58" s="74">
        <v>3.2395833333333332E-2</v>
      </c>
      <c r="H58" s="74">
        <v>2.8657407407407406E-2</v>
      </c>
      <c r="I58" s="74">
        <v>4.1400462962962965E-2</v>
      </c>
      <c r="J58" s="74">
        <v>4.0092592592592589E-2</v>
      </c>
      <c r="K58" s="70"/>
      <c r="L58" s="27">
        <v>3.1149839743589744E-2</v>
      </c>
      <c r="M58" s="27">
        <v>2.7555199430199431E-2</v>
      </c>
      <c r="N58" s="27">
        <v>3.9808137464387473E-2</v>
      </c>
      <c r="O58" s="27">
        <v>3.8550569800569791E-2</v>
      </c>
      <c r="P58" s="70"/>
      <c r="Q58" s="19">
        <v>5</v>
      </c>
      <c r="R58" s="19">
        <v>3</v>
      </c>
      <c r="S58" s="19">
        <v>3</v>
      </c>
      <c r="T58" s="19">
        <v>3</v>
      </c>
      <c r="U58" s="19"/>
      <c r="V58" s="19">
        <v>14</v>
      </c>
    </row>
    <row r="59" spans="3:22">
      <c r="C59" s="11">
        <v>3</v>
      </c>
      <c r="D59" s="26" t="s">
        <v>190</v>
      </c>
      <c r="E59" s="26" t="s">
        <v>181</v>
      </c>
      <c r="F59" s="19"/>
      <c r="G59" s="74">
        <v>3.2083333333333339E-2</v>
      </c>
      <c r="H59" s="74">
        <v>2.8564814814814817E-2</v>
      </c>
      <c r="I59" s="74">
        <v>4.234953703703704E-2</v>
      </c>
      <c r="J59" s="74">
        <v>4.1724537037037032E-2</v>
      </c>
      <c r="K59" s="70"/>
      <c r="L59" s="27">
        <v>3.0849358974358983E-2</v>
      </c>
      <c r="M59" s="27">
        <v>2.746616809116809E-2</v>
      </c>
      <c r="N59" s="27">
        <v>4.0720708689458693E-2</v>
      </c>
      <c r="O59" s="27">
        <v>4.0119747150997136E-2</v>
      </c>
      <c r="P59" s="70"/>
      <c r="Q59" s="19">
        <v>4</v>
      </c>
      <c r="R59" s="19">
        <v>2</v>
      </c>
      <c r="S59" s="19">
        <v>4</v>
      </c>
      <c r="T59" s="19">
        <v>5</v>
      </c>
      <c r="U59" s="19"/>
      <c r="V59" s="19">
        <v>15</v>
      </c>
    </row>
    <row r="60" spans="3:22">
      <c r="C60" s="11">
        <v>4</v>
      </c>
      <c r="D60" s="26" t="s">
        <v>184</v>
      </c>
      <c r="E60" s="26" t="s">
        <v>181</v>
      </c>
      <c r="F60" s="19"/>
      <c r="G60" s="74">
        <v>2.6192129629629631E-2</v>
      </c>
      <c r="H60" s="74">
        <v>2.7303240740740743E-2</v>
      </c>
      <c r="I60" s="74">
        <v>4.4745370370370366E-2</v>
      </c>
      <c r="J60" s="74">
        <v>4.2557870370370364E-2</v>
      </c>
      <c r="K60" s="70"/>
      <c r="L60" s="27">
        <v>2.5184740028490027E-2</v>
      </c>
      <c r="M60" s="27">
        <v>2.6253116096866098E-2</v>
      </c>
      <c r="N60" s="27">
        <v>4.3024394586894589E-2</v>
      </c>
      <c r="O60" s="27">
        <v>4.0921029202279184E-2</v>
      </c>
      <c r="P60" s="70"/>
      <c r="Q60" s="19">
        <v>2</v>
      </c>
      <c r="R60" s="19">
        <v>1</v>
      </c>
      <c r="S60" s="19">
        <v>7</v>
      </c>
      <c r="T60" s="19">
        <v>6</v>
      </c>
      <c r="U60" s="19"/>
      <c r="V60" s="19">
        <v>16</v>
      </c>
    </row>
    <row r="61" spans="3:22">
      <c r="C61" s="11">
        <v>5</v>
      </c>
      <c r="D61" s="26" t="s">
        <v>180</v>
      </c>
      <c r="E61" s="26" t="s">
        <v>181</v>
      </c>
      <c r="F61" s="19"/>
      <c r="G61" s="74">
        <v>2.7581018518518522E-2</v>
      </c>
      <c r="H61" s="74">
        <v>2.9629629629629627E-2</v>
      </c>
      <c r="I61" s="74">
        <v>3.8715277777777772E-2</v>
      </c>
      <c r="J61" s="74">
        <v>4.5925925925925919E-2</v>
      </c>
      <c r="K61" s="70"/>
      <c r="L61" s="27">
        <v>2.6520210113960118E-2</v>
      </c>
      <c r="M61" s="27">
        <v>2.8490028490028487E-2</v>
      </c>
      <c r="N61" s="27">
        <v>3.7226228632478618E-2</v>
      </c>
      <c r="O61" s="27">
        <v>4.4159544159544151E-2</v>
      </c>
      <c r="P61" s="70"/>
      <c r="Q61" s="19">
        <v>3</v>
      </c>
      <c r="R61" s="19">
        <v>6</v>
      </c>
      <c r="S61" s="19">
        <v>2</v>
      </c>
      <c r="T61" s="19">
        <v>7</v>
      </c>
      <c r="U61" s="19"/>
      <c r="V61" s="19">
        <v>18</v>
      </c>
    </row>
    <row r="62" spans="3:22">
      <c r="C62" s="11">
        <v>6</v>
      </c>
      <c r="D62" s="26" t="s">
        <v>202</v>
      </c>
      <c r="E62" s="26" t="s">
        <v>181</v>
      </c>
      <c r="F62" s="19"/>
      <c r="G62" s="74">
        <v>3.4074074074074076E-2</v>
      </c>
      <c r="H62" s="74">
        <v>2.943287037037037E-2</v>
      </c>
      <c r="I62" s="74">
        <v>4.3819444444444446E-2</v>
      </c>
      <c r="J62" s="74">
        <v>4.0543981481481479E-2</v>
      </c>
      <c r="K62" s="70"/>
      <c r="L62" s="27">
        <v>3.2763532763532763E-2</v>
      </c>
      <c r="M62" s="27">
        <v>2.8300836894586893E-2</v>
      </c>
      <c r="N62" s="27">
        <v>4.2134081196581213E-2</v>
      </c>
      <c r="O62" s="27">
        <v>3.8984597578347581E-2</v>
      </c>
      <c r="P62" s="70"/>
      <c r="Q62" s="19">
        <v>7</v>
      </c>
      <c r="R62" s="19">
        <v>4</v>
      </c>
      <c r="S62" s="19">
        <v>6</v>
      </c>
      <c r="T62" s="19">
        <v>4</v>
      </c>
      <c r="U62" s="19"/>
      <c r="V62" s="19">
        <v>21</v>
      </c>
    </row>
    <row r="63" spans="3:22">
      <c r="C63" s="11">
        <v>7</v>
      </c>
      <c r="D63" s="26" t="s">
        <v>193</v>
      </c>
      <c r="E63" s="26" t="s">
        <v>181</v>
      </c>
      <c r="F63" s="19"/>
      <c r="G63" s="74" t="s">
        <v>11</v>
      </c>
      <c r="H63" s="74" t="s">
        <v>11</v>
      </c>
      <c r="I63" s="74">
        <v>4.6412037037037036E-2</v>
      </c>
      <c r="J63" s="74">
        <v>3.9444444444444442E-2</v>
      </c>
      <c r="K63" s="70"/>
      <c r="L63" s="27" t="s">
        <v>11</v>
      </c>
      <c r="M63" s="27" t="s">
        <v>11</v>
      </c>
      <c r="N63" s="27">
        <v>4.4626958689458693E-2</v>
      </c>
      <c r="O63" s="27">
        <v>3.7927350427350418E-2</v>
      </c>
      <c r="P63" s="70"/>
      <c r="Q63" s="19">
        <v>9</v>
      </c>
      <c r="R63" s="19">
        <v>9</v>
      </c>
      <c r="S63" s="19">
        <v>8</v>
      </c>
      <c r="T63" s="19">
        <v>1</v>
      </c>
      <c r="U63" s="19"/>
      <c r="V63" s="19">
        <v>27</v>
      </c>
    </row>
    <row r="64" spans="3:22">
      <c r="C64" s="11">
        <v>8</v>
      </c>
      <c r="D64" s="26" t="s">
        <v>199</v>
      </c>
      <c r="E64" s="26" t="s">
        <v>181</v>
      </c>
      <c r="F64" s="19"/>
      <c r="G64" s="74">
        <v>3.4050925925925929E-2</v>
      </c>
      <c r="H64" s="74">
        <v>3.4953703703703709E-2</v>
      </c>
      <c r="I64" s="74">
        <v>4.254629629629629E-2</v>
      </c>
      <c r="J64" s="74">
        <v>4.8240740740740737E-2</v>
      </c>
      <c r="K64" s="70"/>
      <c r="L64" s="27">
        <v>3.274127492877494E-2</v>
      </c>
      <c r="M64" s="27">
        <v>3.3609330484330485E-2</v>
      </c>
      <c r="N64" s="27">
        <v>4.0909900284900269E-2</v>
      </c>
      <c r="O64" s="27">
        <v>4.6385327635327628E-2</v>
      </c>
      <c r="P64" s="70"/>
      <c r="Q64" s="19">
        <v>6</v>
      </c>
      <c r="R64" s="19">
        <v>8</v>
      </c>
      <c r="S64" s="19">
        <v>5</v>
      </c>
      <c r="T64" s="19">
        <v>9</v>
      </c>
      <c r="U64" s="19"/>
      <c r="V64" s="19">
        <v>28</v>
      </c>
    </row>
    <row r="65" spans="3:22">
      <c r="C65" s="11">
        <v>9</v>
      </c>
      <c r="D65" s="26" t="s">
        <v>220</v>
      </c>
      <c r="E65" s="26" t="s">
        <v>221</v>
      </c>
      <c r="F65" s="19"/>
      <c r="G65" s="74">
        <v>4.1157407407407406E-2</v>
      </c>
      <c r="H65" s="74">
        <v>3.2500000000000001E-2</v>
      </c>
      <c r="I65" s="74">
        <v>5.0428240740740739E-2</v>
      </c>
      <c r="J65" s="74">
        <v>4.6875E-2</v>
      </c>
      <c r="K65" s="70"/>
      <c r="L65" s="27">
        <v>3.9574430199430195E-2</v>
      </c>
      <c r="M65" s="27">
        <v>3.1250000000000007E-2</v>
      </c>
      <c r="N65" s="27">
        <v>4.8488693019943026E-2</v>
      </c>
      <c r="O65" s="27">
        <v>4.5072115384615384E-2</v>
      </c>
      <c r="P65" s="70"/>
      <c r="Q65" s="19">
        <v>8</v>
      </c>
      <c r="R65" s="19">
        <v>7</v>
      </c>
      <c r="S65" s="19">
        <v>9</v>
      </c>
      <c r="T65" s="19">
        <v>8</v>
      </c>
      <c r="U65" s="19"/>
      <c r="V65" s="19">
        <v>32</v>
      </c>
    </row>
  </sheetData>
  <pageMargins left="0.76" right="0.44" top="0.27" bottom="0.2" header="0.24" footer="0.17"/>
  <pageSetup paperSize="9" scale="8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G58"/>
  <sheetViews>
    <sheetView zoomScaleNormal="100" workbookViewId="0">
      <pane xSplit="4" ySplit="6" topLeftCell="E7" activePane="bottomRight" state="frozen"/>
      <selection pane="bottomRight" activeCell="P24" sqref="P24"/>
      <selection pane="bottomLeft"/>
      <selection pane="topRight"/>
    </sheetView>
  </sheetViews>
  <sheetFormatPr defaultColWidth="11.42578125" defaultRowHeight="13.15" outlineLevelCol="1"/>
  <cols>
    <col min="1" max="1" width="4" style="5" customWidth="1"/>
    <col min="2" max="2" width="11.42578125" customWidth="1"/>
    <col min="3" max="3" width="11.42578125" style="5" customWidth="1"/>
    <col min="4" max="4" width="22.42578125" style="7" bestFit="1" customWidth="1"/>
    <col min="5" max="5" width="14.7109375" style="7" customWidth="1" outlineLevel="1"/>
    <col min="6" max="6" width="11.42578125" style="7" customWidth="1" outlineLevel="1"/>
    <col min="7" max="8" width="11.42578125" style="5" customWidth="1" outlineLevel="1"/>
    <col min="9" max="9" width="11.42578125" style="5" customWidth="1"/>
    <col min="10" max="14" width="11.42578125" customWidth="1"/>
    <col min="15" max="15" width="5.5703125" customWidth="1"/>
    <col min="16" max="16" width="11.28515625" style="5" bestFit="1" customWidth="1"/>
    <col min="17" max="17" width="11.42578125" customWidth="1"/>
    <col min="18" max="18" width="5.5703125" customWidth="1"/>
    <col min="19" max="25" width="5" customWidth="1"/>
    <col min="26" max="31" width="8.7109375" customWidth="1"/>
    <col min="32" max="32" width="3.7109375" customWidth="1"/>
    <col min="33" max="38" width="9.42578125" customWidth="1"/>
    <col min="39" max="39" width="3.5703125" customWidth="1"/>
    <col min="40" max="45" width="9.5703125" customWidth="1"/>
    <col min="46" max="46" width="4.42578125" customWidth="1"/>
    <col min="47" max="52" width="7.42578125" customWidth="1"/>
    <col min="53" max="53" width="4.5703125" customWidth="1"/>
    <col min="54" max="54" width="7.42578125" style="5" customWidth="1"/>
    <col min="55" max="55" width="7.42578125" customWidth="1"/>
    <col min="56" max="56" width="7.42578125" style="5" customWidth="1"/>
    <col min="57" max="57" width="7.42578125" customWidth="1"/>
    <col min="58" max="59" width="6.5703125" customWidth="1"/>
  </cols>
  <sheetData>
    <row r="1" spans="1:59">
      <c r="I1" s="5">
        <f>COUNT(C7:C56)</f>
        <v>13</v>
      </c>
      <c r="J1" s="5"/>
      <c r="K1" s="5"/>
      <c r="L1" s="5"/>
      <c r="M1" s="5"/>
      <c r="N1" s="5"/>
      <c r="O1" s="5"/>
      <c r="R1" s="57" t="s">
        <v>242</v>
      </c>
      <c r="S1" s="42" t="s">
        <v>9</v>
      </c>
      <c r="T1" s="36" t="s">
        <v>10</v>
      </c>
      <c r="U1" s="35"/>
      <c r="V1" s="35"/>
      <c r="W1" s="35"/>
      <c r="X1" s="35"/>
      <c r="Y1" s="35">
        <v>3</v>
      </c>
    </row>
    <row r="2" spans="1:59">
      <c r="B2" s="13" t="s">
        <v>225</v>
      </c>
      <c r="C2" s="13" t="s">
        <v>30</v>
      </c>
      <c r="D2" s="7" t="str">
        <f>Deelnemers!C1</f>
        <v>Euregio regatta</v>
      </c>
      <c r="E2" s="13"/>
      <c r="F2" s="22"/>
      <c r="I2" s="5">
        <f>COUNT(I7:I56) + COUNTIF(I7:I56,"DSQ")+ COUNTIF(I7:I56,"NSC")+ COUNTIF(I7:I56,"DNF")+ COUNTIF(I7:I56,"RET")</f>
        <v>12</v>
      </c>
      <c r="J2" s="5">
        <f t="shared" ref="J2:N2" si="0">COUNT(J7:J56) + COUNTIF(J7:J56,"DSQ")+ COUNTIF(J7:J56,"NSC")+ COUNTIF(J7:J56,"DNF")+ COUNTIF(J7:J56,"RET")</f>
        <v>12</v>
      </c>
      <c r="K2" s="5">
        <f t="shared" si="0"/>
        <v>13</v>
      </c>
      <c r="L2" s="5">
        <f t="shared" si="0"/>
        <v>12</v>
      </c>
      <c r="M2" s="5">
        <f t="shared" si="0"/>
        <v>0</v>
      </c>
      <c r="N2" s="5">
        <f t="shared" si="0"/>
        <v>0</v>
      </c>
      <c r="O2" s="5"/>
      <c r="R2" s="58" t="s">
        <v>243</v>
      </c>
      <c r="S2" s="43" t="s">
        <v>11</v>
      </c>
      <c r="T2" s="38" t="s">
        <v>12</v>
      </c>
      <c r="U2" s="38" t="s">
        <v>13</v>
      </c>
      <c r="V2" s="38" t="s">
        <v>14</v>
      </c>
      <c r="W2" s="38"/>
      <c r="X2" s="38"/>
      <c r="Y2" s="37">
        <v>2</v>
      </c>
    </row>
    <row r="3" spans="1:59">
      <c r="B3" s="13"/>
      <c r="C3" s="13" t="s">
        <v>33</v>
      </c>
      <c r="D3" s="22">
        <f>Deelnemers!C2</f>
        <v>45094</v>
      </c>
      <c r="E3" s="13"/>
      <c r="F3" s="22"/>
      <c r="J3" s="5"/>
      <c r="K3" s="5"/>
      <c r="L3" s="5"/>
      <c r="M3" s="5"/>
      <c r="N3" s="5"/>
      <c r="O3" s="5"/>
      <c r="P3"/>
      <c r="Q3" s="21"/>
      <c r="R3" s="21"/>
      <c r="S3" s="55"/>
    </row>
    <row r="4" spans="1:59">
      <c r="I4" s="54" t="s">
        <v>244</v>
      </c>
      <c r="P4" s="78" t="s">
        <v>245</v>
      </c>
      <c r="Q4" s="78" t="s">
        <v>246</v>
      </c>
      <c r="S4" s="56" t="s">
        <v>247</v>
      </c>
      <c r="Z4" s="21" t="s">
        <v>248</v>
      </c>
      <c r="AG4" s="21" t="s">
        <v>249</v>
      </c>
      <c r="AN4" s="21" t="s">
        <v>250</v>
      </c>
      <c r="AU4" s="21" t="s">
        <v>44</v>
      </c>
      <c r="BB4" s="41" t="s">
        <v>45</v>
      </c>
    </row>
    <row r="5" spans="1:59">
      <c r="B5" s="25"/>
      <c r="C5" s="64" t="s">
        <v>251</v>
      </c>
      <c r="D5" s="10"/>
      <c r="E5" s="10"/>
      <c r="F5" s="10"/>
      <c r="G5" s="11"/>
      <c r="H5" s="11"/>
      <c r="I5" s="34">
        <v>1</v>
      </c>
      <c r="J5" s="34">
        <v>2</v>
      </c>
      <c r="K5" s="34">
        <v>3</v>
      </c>
      <c r="L5" s="34">
        <v>4</v>
      </c>
      <c r="M5" s="34">
        <v>5</v>
      </c>
      <c r="N5" s="34">
        <v>6</v>
      </c>
      <c r="O5" s="33"/>
      <c r="P5" s="40" t="s">
        <v>228</v>
      </c>
      <c r="Q5" s="33" t="s">
        <v>228</v>
      </c>
      <c r="R5" s="33"/>
      <c r="S5" s="59">
        <v>1</v>
      </c>
      <c r="T5" s="59">
        <v>2</v>
      </c>
      <c r="U5" s="59">
        <v>3</v>
      </c>
      <c r="V5" s="59">
        <v>4</v>
      </c>
      <c r="W5" s="59">
        <v>5</v>
      </c>
      <c r="X5" s="59">
        <v>6</v>
      </c>
      <c r="Y5" s="25"/>
      <c r="Z5" s="34">
        <v>1</v>
      </c>
      <c r="AA5" s="34">
        <v>2</v>
      </c>
      <c r="AB5" s="34">
        <v>3</v>
      </c>
      <c r="AC5" s="34">
        <v>4</v>
      </c>
      <c r="AD5" s="34">
        <v>5</v>
      </c>
      <c r="AE5" s="34">
        <v>6</v>
      </c>
      <c r="AF5" s="25"/>
      <c r="AG5" s="34">
        <v>1</v>
      </c>
      <c r="AH5" s="34">
        <v>2</v>
      </c>
      <c r="AI5" s="34">
        <v>3</v>
      </c>
      <c r="AJ5" s="34">
        <v>4</v>
      </c>
      <c r="AK5" s="34">
        <v>5</v>
      </c>
      <c r="AL5" s="34">
        <v>6</v>
      </c>
      <c r="AM5" s="25"/>
      <c r="AN5" s="34">
        <v>1</v>
      </c>
      <c r="AO5" s="34">
        <v>2</v>
      </c>
      <c r="AP5" s="34">
        <v>3</v>
      </c>
      <c r="AQ5" s="34">
        <v>4</v>
      </c>
      <c r="AR5" s="34">
        <v>5</v>
      </c>
      <c r="AS5" s="34">
        <v>6</v>
      </c>
      <c r="AT5" s="25"/>
      <c r="AU5" s="34">
        <v>1</v>
      </c>
      <c r="AV5" s="34">
        <v>2</v>
      </c>
      <c r="AW5" s="34">
        <v>3</v>
      </c>
      <c r="AX5" s="34">
        <v>4</v>
      </c>
      <c r="AY5" s="34">
        <v>5</v>
      </c>
      <c r="AZ5" s="34">
        <v>6</v>
      </c>
      <c r="BA5" s="25"/>
      <c r="BB5" s="34">
        <v>1</v>
      </c>
      <c r="BC5" s="34">
        <v>2</v>
      </c>
      <c r="BD5" s="34">
        <v>3</v>
      </c>
      <c r="BE5" s="34">
        <v>4</v>
      </c>
      <c r="BF5" s="34">
        <v>5</v>
      </c>
      <c r="BG5" s="34">
        <v>6</v>
      </c>
    </row>
    <row r="6" spans="1:59" ht="26.45">
      <c r="B6" s="60" t="s">
        <v>44</v>
      </c>
      <c r="C6" s="66" t="s">
        <v>252</v>
      </c>
      <c r="D6" s="48" t="s">
        <v>251</v>
      </c>
      <c r="E6" s="48" t="s">
        <v>38</v>
      </c>
      <c r="F6" s="48" t="s">
        <v>39</v>
      </c>
      <c r="G6" s="49" t="s">
        <v>40</v>
      </c>
      <c r="H6" s="62" t="s">
        <v>253</v>
      </c>
      <c r="I6" s="63" t="s">
        <v>254</v>
      </c>
      <c r="J6" s="63" t="s">
        <v>254</v>
      </c>
      <c r="K6" s="63" t="s">
        <v>254</v>
      </c>
      <c r="L6" s="63" t="s">
        <v>254</v>
      </c>
      <c r="M6" s="63" t="s">
        <v>254</v>
      </c>
      <c r="N6" s="63" t="s">
        <v>254</v>
      </c>
      <c r="O6" s="63"/>
      <c r="P6" s="50" t="s">
        <v>255</v>
      </c>
      <c r="Q6" s="32" t="s">
        <v>256</v>
      </c>
      <c r="R6" s="32"/>
      <c r="S6" s="32"/>
      <c r="T6" s="32"/>
      <c r="U6" s="32"/>
      <c r="V6" s="32"/>
      <c r="W6" s="32"/>
      <c r="X6" s="32"/>
      <c r="Y6" s="32"/>
      <c r="Z6" s="39" t="s">
        <v>257</v>
      </c>
      <c r="AA6" s="39" t="s">
        <v>258</v>
      </c>
      <c r="AB6" s="39" t="s">
        <v>259</v>
      </c>
      <c r="AC6" s="39" t="s">
        <v>260</v>
      </c>
      <c r="AD6" s="39" t="s">
        <v>261</v>
      </c>
      <c r="AE6" s="39" t="s">
        <v>262</v>
      </c>
      <c r="AF6" s="16"/>
      <c r="AG6" s="39" t="s">
        <v>257</v>
      </c>
      <c r="AH6" s="39" t="s">
        <v>258</v>
      </c>
      <c r="AI6" s="39" t="s">
        <v>259</v>
      </c>
      <c r="AJ6" s="39" t="s">
        <v>260</v>
      </c>
      <c r="AK6" s="39" t="s">
        <v>261</v>
      </c>
      <c r="AL6" s="39" t="s">
        <v>262</v>
      </c>
      <c r="AM6" s="17"/>
      <c r="AN6" s="51" t="s">
        <v>263</v>
      </c>
      <c r="AO6" s="51" t="s">
        <v>264</v>
      </c>
      <c r="AP6" s="51" t="s">
        <v>265</v>
      </c>
      <c r="AQ6" s="51" t="s">
        <v>266</v>
      </c>
      <c r="AR6" s="51" t="s">
        <v>267</v>
      </c>
      <c r="AS6" s="51" t="s">
        <v>268</v>
      </c>
      <c r="AT6" s="52"/>
      <c r="AU6" s="53" t="s">
        <v>269</v>
      </c>
      <c r="AV6" s="53" t="s">
        <v>270</v>
      </c>
      <c r="AW6" s="53" t="s">
        <v>271</v>
      </c>
      <c r="AX6" s="53" t="s">
        <v>272</v>
      </c>
      <c r="AY6" s="53" t="s">
        <v>273</v>
      </c>
      <c r="AZ6" s="53" t="s">
        <v>274</v>
      </c>
      <c r="BA6" s="50"/>
      <c r="BB6" s="53" t="s">
        <v>269</v>
      </c>
      <c r="BC6" s="53" t="s">
        <v>270</v>
      </c>
      <c r="BD6" s="53" t="s">
        <v>271</v>
      </c>
      <c r="BE6" s="53" t="s">
        <v>272</v>
      </c>
      <c r="BF6" s="53" t="s">
        <v>273</v>
      </c>
      <c r="BG6" s="53" t="s">
        <v>274</v>
      </c>
    </row>
    <row r="7" spans="1:59">
      <c r="A7" s="20">
        <v>2</v>
      </c>
      <c r="B7" s="11">
        <f t="shared" ref="B7:B38" si="1">IF(C7&gt;0,  IF(RANK(P7,P$7:P$56,1)=B6,B6+1,RANK(P7,P$7:P$56,1)),"")</f>
        <v>1</v>
      </c>
      <c r="C7" s="29">
        <v>10</v>
      </c>
      <c r="D7" s="65" t="str">
        <f t="shared" ref="D7:D38" si="2">IF($C7&lt;1,"",VLOOKUP($C7,Deelnemers,2,FALSE))</f>
        <v>Riesthuis, Remco</v>
      </c>
      <c r="E7" s="10" t="str">
        <f t="shared" ref="E7:E38" si="3">IF($C7&lt;1,"",VLOOKUP($C7,Deelnemers,4,FALSE))</f>
        <v>Beneteau 25</v>
      </c>
      <c r="F7" s="10">
        <f t="shared" ref="F7:F38" si="4">IF($C7&lt;1,"",VLOOKUP($C7,Deelnemers,5,FALSE))</f>
        <v>0</v>
      </c>
      <c r="G7" s="31" t="str">
        <f t="shared" ref="G7:G38" si="5">IF($C7&lt;1,"",VLOOKUP($C7,Deelnemers,6,FALSE))</f>
        <v>NED 607</v>
      </c>
      <c r="H7" s="11">
        <f t="shared" ref="H7:H38" si="6">IF($C7&lt;1,"",VLOOKUP($C7,Deelnemers,7,FALSE))</f>
        <v>94</v>
      </c>
      <c r="I7" s="61">
        <v>2.3495370370370371E-2</v>
      </c>
      <c r="J7" s="61">
        <v>2.8159722222222221E-2</v>
      </c>
      <c r="K7" s="61">
        <v>3.6597222222222225E-2</v>
      </c>
      <c r="L7" s="61">
        <v>2.9398148148148152E-2</v>
      </c>
      <c r="M7" s="61"/>
      <c r="N7" s="61"/>
      <c r="O7" s="68"/>
      <c r="P7" s="11">
        <f t="shared" ref="P7:P38" si="7">IF(C7&gt;0,SUM(BB7:BE7),"")</f>
        <v>7</v>
      </c>
      <c r="Q7" s="12">
        <f t="shared" ref="Q7:Q38" si="8">IF(C7&gt;0,SUM(AG7:AJ7),"")</f>
        <v>10813.829787234044</v>
      </c>
      <c r="R7" s="12"/>
      <c r="S7" s="12">
        <f t="shared" ref="S7:S38" si="9">IF($C7&gt;0,   IF(OR(I7="DNC",I7="DSQ"),3,   IF(OR(I7="DNS",I7="NSC",I7="DNF",I7="RET"),2,  1)),"")</f>
        <v>1</v>
      </c>
      <c r="T7" s="12">
        <f t="shared" ref="T7:T38" si="10">IF($C7&gt;0,   IF(OR(J7="DNC",J7="DSQ"),3,   IF(OR(J7="DNS",J7="NSC",J7="DNF",J7="RET"),2,  1)),"")</f>
        <v>1</v>
      </c>
      <c r="U7" s="12">
        <f t="shared" ref="U7:U38" si="11">IF($C7&gt;0,   IF(OR(K7="DNC",K7="DSQ"),3,   IF(OR(K7="DNS",K7="NSC",K7="DNF",K7="RET"),2,  1)),"")</f>
        <v>1</v>
      </c>
      <c r="V7" s="12">
        <f t="shared" ref="V7:V38" si="12">IF($C7&gt;0,   IF(OR(L7="DNC",L7="DSQ"),3,   IF(OR(L7="DNS",L7="NSC",L7="DNF",L7="RET"),2,  1)),"")</f>
        <v>1</v>
      </c>
      <c r="W7" s="12">
        <f t="shared" ref="W7:W38" si="13">IF($C7&gt;0,   IF(OR(M7="DNC",M7="DSQ"),3,   IF(OR(M7="DNS",M7="NSC",M7="DNF",M7="RET"),2,  1)),"")</f>
        <v>1</v>
      </c>
      <c r="X7" s="12">
        <f t="shared" ref="X7:X38" si="14">IF($C7&gt;0,   IF(OR(N7="DNC",N7="DSQ"),3,   IF(OR(N7="DNS",N7="NSC",N7="DNF",N7="RET"),2,  1)),"")</f>
        <v>1</v>
      </c>
      <c r="Y7" s="12"/>
      <c r="Z7" s="9">
        <f t="shared" ref="Z7:Z38" si="15">IF($C7&gt;0, IF(S7=1, I7*24*60*60,88888),"")</f>
        <v>2030.0000000000002</v>
      </c>
      <c r="AA7" s="9">
        <f t="shared" ref="AA7:AA38" si="16">IF($C7&gt;0, IF(T7=1, J7*24*60*60,88888),"")</f>
        <v>2433</v>
      </c>
      <c r="AB7" s="9">
        <f t="shared" ref="AB7:AB38" si="17">IF($C7&gt;0, IF(U7=1, K7*24*60*60,88888),"")</f>
        <v>3162</v>
      </c>
      <c r="AC7" s="9">
        <f t="shared" ref="AC7:AC38" si="18">IF($C7&gt;0, IF(V7=1, L7*24*60*60,88888),"")</f>
        <v>2540.0000000000005</v>
      </c>
      <c r="AD7" s="9">
        <f t="shared" ref="AD7:AD38" si="19">IF($C7&gt;0, IF(W7=1, M7*24*60*60,88888),"")</f>
        <v>0</v>
      </c>
      <c r="AE7" s="9">
        <f t="shared" ref="AE7:AE38" si="20">IF($C7&gt;0, IF(X7=1, N7*24*60*60,88888),"")</f>
        <v>0</v>
      </c>
      <c r="AF7" s="9"/>
      <c r="AG7" s="12">
        <f t="shared" ref="AG7:AG38" si="21">IF($C7&gt;0,IF(Z7=88888,88888,Z7*100/$H7),"")</f>
        <v>2159.5744680851067</v>
      </c>
      <c r="AH7" s="12">
        <f t="shared" ref="AH7:AH38" si="22">IF($C7&gt;0,IF(AA7=88888,88888,AA7*100/$H7),"")</f>
        <v>2588.2978723404253</v>
      </c>
      <c r="AI7" s="12">
        <f t="shared" ref="AI7:AI38" si="23">IF($C7&gt;0,IF(AB7=88888,88888,AB7*100/$H7),"")</f>
        <v>3363.8297872340427</v>
      </c>
      <c r="AJ7" s="12">
        <f t="shared" ref="AJ7:AJ38" si="24">IF($C7&gt;0,IF(AC7=88888,88888,AC7*100/$H7),"")</f>
        <v>2702.1276595744689</v>
      </c>
      <c r="AK7" s="12">
        <f t="shared" ref="AK7:AK38" si="25">IF($C7&gt;0,IF(AD7=88888,88888,AD7*100/$H7),"")</f>
        <v>0</v>
      </c>
      <c r="AL7" s="12">
        <f t="shared" ref="AL7:AL38" si="26">IF($C7&gt;0,IF(AE7=88888,88888,AE7*100/$H7),"")</f>
        <v>0</v>
      </c>
      <c r="AM7" s="12"/>
      <c r="AN7" s="15">
        <f t="shared" ref="AN7:AN38" si="27">IF(OR(AG7="",AG7=88888),"",AG7/24/60/60)</f>
        <v>2.499507486209614E-2</v>
      </c>
      <c r="AO7" s="15">
        <f t="shared" ref="AO7:AO38" si="28">IF(OR(AH7="",AH7=88888),"",AH7/24/60/60)</f>
        <v>2.9957151300236403E-2</v>
      </c>
      <c r="AP7" s="15">
        <f t="shared" ref="AP7:AP38" si="29">IF(OR(AI7="",AI7=88888),"",AI7/24/60/60)</f>
        <v>3.8933215130023645E-2</v>
      </c>
      <c r="AQ7" s="15">
        <f t="shared" ref="AQ7:AQ38" si="30">IF(OR(AJ7="",AJ7=88888),"",AJ7/24/60/60)</f>
        <v>3.1274625689519317E-2</v>
      </c>
      <c r="AR7" s="15">
        <f t="shared" ref="AR7:AR38" si="31">IF(OR(AK7="",AK7=88888),"",AK7/24/60/60)</f>
        <v>0</v>
      </c>
      <c r="AS7" s="15">
        <f t="shared" ref="AS7:AS38" si="32">IF(OR(AL7="",AL7=88888),"",AL7/24/60/60)</f>
        <v>0</v>
      </c>
      <c r="AT7" s="15"/>
      <c r="AU7" s="11">
        <f t="shared" ref="AU7:AU38" si="33">IF(I7&lt;&gt;"",    IF(S7=1,RANK(AG7,AG$7:AG$56,1),IF(S7=2,I$2+1,IF(S7=3,$I$1+1,""))), "")</f>
        <v>1</v>
      </c>
      <c r="AV7" s="11">
        <f t="shared" ref="AV7:AV38" si="34">IF(J7&lt;&gt;"",    IF(T7=1,RANK(AH7,AH$7:AH$56,1),IF(T7=2,J$2+1,IF(T7=3,$I$1+1,""))), "")</f>
        <v>1</v>
      </c>
      <c r="AW7" s="11">
        <f t="shared" ref="AW7:AW38" si="35">IF(K7&lt;&gt;"",    IF(U7=1,RANK(AI7,AI$7:AI$56,1),IF(U7=2,K$2+1,IF(U7=3,$I$1+1,""))), "")</f>
        <v>3</v>
      </c>
      <c r="AX7" s="11">
        <f t="shared" ref="AX7:AX38" si="36">IF(L7&lt;&gt;"",    IF(V7=1,RANK(AJ7,AJ$7:AJ$56,1),IF(V7=2,L$2+1,IF(V7=3,$I$1+1,""))), "")</f>
        <v>2</v>
      </c>
      <c r="AY7" s="11" t="str">
        <f t="shared" ref="AY7:AY38" si="37">IF(M7&lt;&gt;"",    IF(W7=1,RANK(AK7,AK$7:AK$56,1),IF(W7=2,M$2+1,IF(W7=3,$I$1+1,""))), "")</f>
        <v/>
      </c>
      <c r="AZ7" s="11" t="str">
        <f t="shared" ref="AZ7:AZ38" si="38">IF(N7&lt;&gt;"",    IF(X7=1,RANK(AL7,AL$7:AL$56,1),IF(X7=2,N$2+1,IF(X7=3,$I$1+1,""))), "")</f>
        <v/>
      </c>
      <c r="BA7" s="31"/>
      <c r="BB7" s="11">
        <f t="shared" ref="BB7:BB38" si="39">IF(AU7="","",VLOOKUP(AU7,Punten,2,FALSE))</f>
        <v>1</v>
      </c>
      <c r="BC7" s="11">
        <f t="shared" ref="BC7:BC38" si="40">IF(AV7="","",IF(J7&gt;0,VLOOKUP(AV7,Punten,2,FALSE),0))</f>
        <v>1</v>
      </c>
      <c r="BD7" s="11">
        <f t="shared" ref="BD7:BD38" si="41">IF(AW7="","",IF(K7&gt;0,VLOOKUP(AW7,Punten,2,FALSE),0))</f>
        <v>3</v>
      </c>
      <c r="BE7" s="11">
        <f t="shared" ref="BE7:BE38" si="42">IF(AX7="","",IF(AG7&gt;0,VLOOKUP(AX7,Punten,2,FALSE),0))</f>
        <v>2</v>
      </c>
      <c r="BF7" s="11" t="str">
        <f t="shared" ref="BF7:BF38" si="43">IF(AY7="","",IF(AH7&gt;0,VLOOKUP(AY7,Punten,2,FALSE),0))</f>
        <v/>
      </c>
      <c r="BG7" s="11" t="str">
        <f t="shared" ref="BG7:BG38" si="44">IF(AZ7="","",IF(AI7&gt;0,VLOOKUP(AZ7,Punten,2,FALSE),0))</f>
        <v/>
      </c>
    </row>
    <row r="8" spans="1:59">
      <c r="A8" s="20">
        <v>9</v>
      </c>
      <c r="B8" s="11">
        <f t="shared" si="1"/>
        <v>2</v>
      </c>
      <c r="C8" s="29">
        <v>14</v>
      </c>
      <c r="D8" s="65" t="str">
        <f t="shared" si="2"/>
        <v>Smeets, Tom</v>
      </c>
      <c r="E8" s="10" t="str">
        <f t="shared" si="3"/>
        <v>Star</v>
      </c>
      <c r="F8" s="10" t="str">
        <f t="shared" si="4"/>
        <v>Stars at work</v>
      </c>
      <c r="G8" s="31">
        <f t="shared" si="5"/>
        <v>7613</v>
      </c>
      <c r="H8" s="11">
        <f t="shared" si="6"/>
        <v>95.5</v>
      </c>
      <c r="I8" s="61">
        <v>2.5891203703703704E-2</v>
      </c>
      <c r="J8" s="61">
        <v>2.9571759259259259E-2</v>
      </c>
      <c r="K8" s="61">
        <v>3.5706018518518519E-2</v>
      </c>
      <c r="L8" s="61">
        <v>2.9097222222222226E-2</v>
      </c>
      <c r="M8" s="61"/>
      <c r="N8" s="61"/>
      <c r="O8" s="67"/>
      <c r="P8" s="11">
        <f t="shared" si="7"/>
        <v>9</v>
      </c>
      <c r="Q8" s="12">
        <f t="shared" si="8"/>
        <v>10880.62827225131</v>
      </c>
      <c r="R8" s="12"/>
      <c r="S8" s="12">
        <f t="shared" si="9"/>
        <v>1</v>
      </c>
      <c r="T8" s="12">
        <f t="shared" si="10"/>
        <v>1</v>
      </c>
      <c r="U8" s="12">
        <f t="shared" si="11"/>
        <v>1</v>
      </c>
      <c r="V8" s="12">
        <f t="shared" si="12"/>
        <v>1</v>
      </c>
      <c r="W8" s="12">
        <f t="shared" si="13"/>
        <v>1</v>
      </c>
      <c r="X8" s="12">
        <f t="shared" si="14"/>
        <v>1</v>
      </c>
      <c r="Y8" s="12"/>
      <c r="Z8" s="9">
        <f t="shared" si="15"/>
        <v>2237</v>
      </c>
      <c r="AA8" s="9">
        <f t="shared" si="16"/>
        <v>2555</v>
      </c>
      <c r="AB8" s="9">
        <f t="shared" si="17"/>
        <v>3085.0000000000005</v>
      </c>
      <c r="AC8" s="9">
        <f t="shared" si="18"/>
        <v>2514.0000000000005</v>
      </c>
      <c r="AD8" s="9">
        <f t="shared" si="19"/>
        <v>0</v>
      </c>
      <c r="AE8" s="9">
        <f t="shared" si="20"/>
        <v>0</v>
      </c>
      <c r="AF8" s="9"/>
      <c r="AG8" s="12">
        <f t="shared" si="21"/>
        <v>2342.4083769633507</v>
      </c>
      <c r="AH8" s="12">
        <f t="shared" si="22"/>
        <v>2675.3926701570681</v>
      </c>
      <c r="AI8" s="12">
        <f t="shared" si="23"/>
        <v>3230.3664921465975</v>
      </c>
      <c r="AJ8" s="12">
        <f t="shared" si="24"/>
        <v>2632.4607329842938</v>
      </c>
      <c r="AK8" s="12">
        <f t="shared" si="25"/>
        <v>0</v>
      </c>
      <c r="AL8" s="12">
        <f t="shared" si="26"/>
        <v>0</v>
      </c>
      <c r="AM8" s="12"/>
      <c r="AN8" s="15">
        <f t="shared" si="27"/>
        <v>2.7111208066705451E-2</v>
      </c>
      <c r="AO8" s="15">
        <f t="shared" si="28"/>
        <v>3.0965192941632736E-2</v>
      </c>
      <c r="AP8" s="15">
        <f t="shared" si="29"/>
        <v>3.7388501066511544E-2</v>
      </c>
      <c r="AQ8" s="15">
        <f t="shared" si="30"/>
        <v>3.0468295520651549E-2</v>
      </c>
      <c r="AR8" s="15">
        <f t="shared" si="31"/>
        <v>0</v>
      </c>
      <c r="AS8" s="15">
        <f t="shared" si="32"/>
        <v>0</v>
      </c>
      <c r="AT8" s="15"/>
      <c r="AU8" s="11">
        <f t="shared" si="33"/>
        <v>3</v>
      </c>
      <c r="AV8" s="11">
        <f t="shared" si="34"/>
        <v>3</v>
      </c>
      <c r="AW8" s="11">
        <f t="shared" si="35"/>
        <v>2</v>
      </c>
      <c r="AX8" s="11">
        <f t="shared" si="36"/>
        <v>1</v>
      </c>
      <c r="AY8" s="11" t="str">
        <f t="shared" si="37"/>
        <v/>
      </c>
      <c r="AZ8" s="11" t="str">
        <f t="shared" si="38"/>
        <v/>
      </c>
      <c r="BA8" s="31"/>
      <c r="BB8" s="11">
        <f t="shared" si="39"/>
        <v>3</v>
      </c>
      <c r="BC8" s="11">
        <f t="shared" si="40"/>
        <v>3</v>
      </c>
      <c r="BD8" s="11">
        <f t="shared" si="41"/>
        <v>2</v>
      </c>
      <c r="BE8" s="11">
        <f t="shared" si="42"/>
        <v>1</v>
      </c>
      <c r="BF8" s="11" t="str">
        <f t="shared" si="43"/>
        <v/>
      </c>
      <c r="BG8" s="11" t="str">
        <f t="shared" si="44"/>
        <v/>
      </c>
    </row>
    <row r="9" spans="1:59">
      <c r="A9" s="20">
        <v>6</v>
      </c>
      <c r="B9" s="11">
        <f t="shared" si="1"/>
        <v>3</v>
      </c>
      <c r="C9" s="29">
        <v>49</v>
      </c>
      <c r="D9" s="65" t="str">
        <f t="shared" si="2"/>
        <v>Crijns Job</v>
      </c>
      <c r="E9" s="10" t="str">
        <f t="shared" si="3"/>
        <v>Beneteau ??</v>
      </c>
      <c r="F9" s="10" t="str">
        <f t="shared" si="4"/>
        <v>Bacon</v>
      </c>
      <c r="G9" s="31">
        <f t="shared" si="5"/>
        <v>104</v>
      </c>
      <c r="H9" s="11">
        <f t="shared" si="6"/>
        <v>94</v>
      </c>
      <c r="I9" s="61">
        <v>2.3530092592592592E-2</v>
      </c>
      <c r="J9" s="61">
        <v>2.9479166666666667E-2</v>
      </c>
      <c r="K9" s="61">
        <v>3.4571759259259253E-2</v>
      </c>
      <c r="L9" s="61">
        <v>3.1261574074074074E-2</v>
      </c>
      <c r="M9" s="61"/>
      <c r="N9" s="61"/>
      <c r="O9" s="67"/>
      <c r="P9" s="11">
        <f t="shared" si="7"/>
        <v>10</v>
      </c>
      <c r="Q9" s="12">
        <f t="shared" si="8"/>
        <v>10923.404255319148</v>
      </c>
      <c r="R9" s="12"/>
      <c r="S9" s="12">
        <f t="shared" si="9"/>
        <v>1</v>
      </c>
      <c r="T9" s="12">
        <f t="shared" si="10"/>
        <v>1</v>
      </c>
      <c r="U9" s="12">
        <f t="shared" si="11"/>
        <v>1</v>
      </c>
      <c r="V9" s="12">
        <f t="shared" si="12"/>
        <v>1</v>
      </c>
      <c r="W9" s="12">
        <f t="shared" si="13"/>
        <v>1</v>
      </c>
      <c r="X9" s="12">
        <f t="shared" si="14"/>
        <v>1</v>
      </c>
      <c r="Y9" s="12"/>
      <c r="Z9" s="9">
        <f t="shared" si="15"/>
        <v>2033</v>
      </c>
      <c r="AA9" s="9">
        <f t="shared" si="16"/>
        <v>2547</v>
      </c>
      <c r="AB9" s="9">
        <f t="shared" si="17"/>
        <v>2986.9999999999995</v>
      </c>
      <c r="AC9" s="9">
        <f t="shared" si="18"/>
        <v>2701</v>
      </c>
      <c r="AD9" s="9">
        <f t="shared" si="19"/>
        <v>0</v>
      </c>
      <c r="AE9" s="9">
        <f t="shared" si="20"/>
        <v>0</v>
      </c>
      <c r="AF9" s="9"/>
      <c r="AG9" s="12">
        <f t="shared" si="21"/>
        <v>2162.7659574468084</v>
      </c>
      <c r="AH9" s="12">
        <f t="shared" si="22"/>
        <v>2709.5744680851062</v>
      </c>
      <c r="AI9" s="12">
        <f t="shared" si="23"/>
        <v>3177.6595744680844</v>
      </c>
      <c r="AJ9" s="12">
        <f t="shared" si="24"/>
        <v>2873.4042553191489</v>
      </c>
      <c r="AK9" s="12">
        <f t="shared" si="25"/>
        <v>0</v>
      </c>
      <c r="AL9" s="12">
        <f t="shared" si="26"/>
        <v>0</v>
      </c>
      <c r="AM9" s="12"/>
      <c r="AN9" s="15">
        <f t="shared" si="27"/>
        <v>2.5032013396375102E-2</v>
      </c>
      <c r="AO9" s="15">
        <f t="shared" si="28"/>
        <v>3.1360815602836878E-2</v>
      </c>
      <c r="AP9" s="15">
        <f t="shared" si="29"/>
        <v>3.6778467297084311E-2</v>
      </c>
      <c r="AQ9" s="15">
        <f t="shared" si="30"/>
        <v>3.3256993695823481E-2</v>
      </c>
      <c r="AR9" s="15">
        <f t="shared" si="31"/>
        <v>0</v>
      </c>
      <c r="AS9" s="15">
        <f t="shared" si="32"/>
        <v>0</v>
      </c>
      <c r="AT9" s="15"/>
      <c r="AU9" s="11">
        <f t="shared" si="33"/>
        <v>2</v>
      </c>
      <c r="AV9" s="11">
        <f t="shared" si="34"/>
        <v>4</v>
      </c>
      <c r="AW9" s="11">
        <f t="shared" si="35"/>
        <v>1</v>
      </c>
      <c r="AX9" s="11">
        <f t="shared" si="36"/>
        <v>3</v>
      </c>
      <c r="AY9" s="11" t="str">
        <f t="shared" si="37"/>
        <v/>
      </c>
      <c r="AZ9" s="11" t="str">
        <f t="shared" si="38"/>
        <v/>
      </c>
      <c r="BA9" s="31"/>
      <c r="BB9" s="11">
        <f t="shared" si="39"/>
        <v>2</v>
      </c>
      <c r="BC9" s="11">
        <f t="shared" si="40"/>
        <v>4</v>
      </c>
      <c r="BD9" s="11">
        <f t="shared" si="41"/>
        <v>1</v>
      </c>
      <c r="BE9" s="11">
        <f t="shared" si="42"/>
        <v>3</v>
      </c>
      <c r="BF9" s="11" t="str">
        <f t="shared" si="43"/>
        <v/>
      </c>
      <c r="BG9" s="11" t="str">
        <f t="shared" si="44"/>
        <v/>
      </c>
    </row>
    <row r="10" spans="1:59">
      <c r="A10" s="20">
        <v>4</v>
      </c>
      <c r="B10" s="11">
        <f t="shared" si="1"/>
        <v>4</v>
      </c>
      <c r="C10" s="29">
        <v>1</v>
      </c>
      <c r="D10" s="65" t="str">
        <f t="shared" si="2"/>
        <v>Schroot, John</v>
      </c>
      <c r="E10" s="10" t="str">
        <f t="shared" si="3"/>
        <v>G2</v>
      </c>
      <c r="F10" s="10" t="str">
        <f t="shared" si="4"/>
        <v>Carolina</v>
      </c>
      <c r="G10" s="31" t="str">
        <f t="shared" si="5"/>
        <v>NED 18</v>
      </c>
      <c r="H10" s="11">
        <f t="shared" si="6"/>
        <v>99</v>
      </c>
      <c r="I10" s="61">
        <v>2.6979166666666669E-2</v>
      </c>
      <c r="J10" s="61">
        <v>3.0312499999999996E-2</v>
      </c>
      <c r="K10" s="61">
        <v>3.9143518518518515E-2</v>
      </c>
      <c r="L10" s="61">
        <v>3.8240740740740742E-2</v>
      </c>
      <c r="M10" s="61"/>
      <c r="N10" s="61"/>
      <c r="O10" s="68"/>
      <c r="P10" s="11">
        <f t="shared" si="7"/>
        <v>17</v>
      </c>
      <c r="Q10" s="12">
        <f t="shared" si="8"/>
        <v>11753.535353535352</v>
      </c>
      <c r="R10" s="12"/>
      <c r="S10" s="12">
        <f t="shared" si="9"/>
        <v>1</v>
      </c>
      <c r="T10" s="12">
        <f t="shared" si="10"/>
        <v>1</v>
      </c>
      <c r="U10" s="12">
        <f t="shared" si="11"/>
        <v>1</v>
      </c>
      <c r="V10" s="12">
        <f t="shared" si="12"/>
        <v>1</v>
      </c>
      <c r="W10" s="12">
        <f t="shared" si="13"/>
        <v>1</v>
      </c>
      <c r="X10" s="12">
        <f t="shared" si="14"/>
        <v>1</v>
      </c>
      <c r="Y10" s="12"/>
      <c r="Z10" s="9">
        <f t="shared" si="15"/>
        <v>2331</v>
      </c>
      <c r="AA10" s="9">
        <f t="shared" si="16"/>
        <v>2619</v>
      </c>
      <c r="AB10" s="9">
        <f t="shared" si="17"/>
        <v>3381.9999999999995</v>
      </c>
      <c r="AC10" s="9">
        <f t="shared" si="18"/>
        <v>3304</v>
      </c>
      <c r="AD10" s="9">
        <f t="shared" si="19"/>
        <v>0</v>
      </c>
      <c r="AE10" s="9">
        <f t="shared" si="20"/>
        <v>0</v>
      </c>
      <c r="AF10" s="9"/>
      <c r="AG10" s="12">
        <f t="shared" si="21"/>
        <v>2354.5454545454545</v>
      </c>
      <c r="AH10" s="12">
        <f t="shared" si="22"/>
        <v>2645.4545454545455</v>
      </c>
      <c r="AI10" s="12">
        <f t="shared" si="23"/>
        <v>3416.1616161616157</v>
      </c>
      <c r="AJ10" s="12">
        <f t="shared" si="24"/>
        <v>3337.3737373737372</v>
      </c>
      <c r="AK10" s="12">
        <f t="shared" si="25"/>
        <v>0</v>
      </c>
      <c r="AL10" s="12">
        <f t="shared" si="26"/>
        <v>0</v>
      </c>
      <c r="AM10" s="12"/>
      <c r="AN10" s="15">
        <f t="shared" si="27"/>
        <v>2.7251683501683503E-2</v>
      </c>
      <c r="AO10" s="15">
        <f t="shared" si="28"/>
        <v>3.0618686868686868E-2</v>
      </c>
      <c r="AP10" s="15">
        <f t="shared" si="29"/>
        <v>3.9538907594463144E-2</v>
      </c>
      <c r="AQ10" s="15">
        <f t="shared" si="30"/>
        <v>3.8627010849233069E-2</v>
      </c>
      <c r="AR10" s="15">
        <f t="shared" si="31"/>
        <v>0</v>
      </c>
      <c r="AS10" s="15">
        <f t="shared" si="32"/>
        <v>0</v>
      </c>
      <c r="AT10" s="15"/>
      <c r="AU10" s="11">
        <f t="shared" si="33"/>
        <v>4</v>
      </c>
      <c r="AV10" s="11">
        <f t="shared" si="34"/>
        <v>2</v>
      </c>
      <c r="AW10" s="11">
        <f t="shared" si="35"/>
        <v>4</v>
      </c>
      <c r="AX10" s="11">
        <f t="shared" si="36"/>
        <v>7</v>
      </c>
      <c r="AY10" s="11" t="str">
        <f t="shared" si="37"/>
        <v/>
      </c>
      <c r="AZ10" s="11" t="str">
        <f t="shared" si="38"/>
        <v/>
      </c>
      <c r="BA10" s="31"/>
      <c r="BB10" s="11">
        <f t="shared" si="39"/>
        <v>4</v>
      </c>
      <c r="BC10" s="11">
        <f t="shared" si="40"/>
        <v>2</v>
      </c>
      <c r="BD10" s="11">
        <f t="shared" si="41"/>
        <v>4</v>
      </c>
      <c r="BE10" s="11">
        <f t="shared" si="42"/>
        <v>7</v>
      </c>
      <c r="BF10" s="11" t="str">
        <f t="shared" si="43"/>
        <v/>
      </c>
      <c r="BG10" s="11" t="str">
        <f t="shared" si="44"/>
        <v/>
      </c>
    </row>
    <row r="11" spans="1:59">
      <c r="A11" s="20">
        <v>8</v>
      </c>
      <c r="B11" s="11">
        <f t="shared" si="1"/>
        <v>5</v>
      </c>
      <c r="C11" s="29">
        <v>3</v>
      </c>
      <c r="D11" s="65" t="str">
        <f t="shared" si="2"/>
        <v>Kann van, Peter</v>
      </c>
      <c r="E11" s="10" t="str">
        <f t="shared" si="3"/>
        <v>H Boot</v>
      </c>
      <c r="F11" s="10" t="str">
        <f t="shared" si="4"/>
        <v>High Five</v>
      </c>
      <c r="G11" s="31" t="str">
        <f t="shared" si="5"/>
        <v>NED 5</v>
      </c>
      <c r="H11" s="11">
        <f t="shared" si="6"/>
        <v>100</v>
      </c>
      <c r="I11" s="61">
        <v>3.0046296296296297E-2</v>
      </c>
      <c r="J11" s="61">
        <v>3.5393518518518519E-2</v>
      </c>
      <c r="K11" s="61">
        <v>3.9861111111111111E-2</v>
      </c>
      <c r="L11" s="61">
        <v>3.6805555555555564E-2</v>
      </c>
      <c r="M11" s="61"/>
      <c r="N11" s="61"/>
      <c r="O11" s="67"/>
      <c r="P11" s="11">
        <f t="shared" si="7"/>
        <v>22</v>
      </c>
      <c r="Q11" s="12">
        <f t="shared" si="8"/>
        <v>12278.000000000002</v>
      </c>
      <c r="R11" s="12"/>
      <c r="S11" s="12">
        <f t="shared" si="9"/>
        <v>1</v>
      </c>
      <c r="T11" s="12">
        <f t="shared" si="10"/>
        <v>1</v>
      </c>
      <c r="U11" s="12">
        <f t="shared" si="11"/>
        <v>1</v>
      </c>
      <c r="V11" s="12">
        <f t="shared" si="12"/>
        <v>1</v>
      </c>
      <c r="W11" s="12">
        <f t="shared" si="13"/>
        <v>1</v>
      </c>
      <c r="X11" s="12">
        <f t="shared" si="14"/>
        <v>1</v>
      </c>
      <c r="Y11" s="12"/>
      <c r="Z11" s="9">
        <f t="shared" si="15"/>
        <v>2596</v>
      </c>
      <c r="AA11" s="9">
        <f t="shared" si="16"/>
        <v>3058</v>
      </c>
      <c r="AB11" s="9">
        <f t="shared" si="17"/>
        <v>3444</v>
      </c>
      <c r="AC11" s="9">
        <f t="shared" si="18"/>
        <v>3180.0000000000009</v>
      </c>
      <c r="AD11" s="9">
        <f t="shared" si="19"/>
        <v>0</v>
      </c>
      <c r="AE11" s="9">
        <f t="shared" si="20"/>
        <v>0</v>
      </c>
      <c r="AF11" s="9"/>
      <c r="AG11" s="12">
        <f t="shared" si="21"/>
        <v>2596</v>
      </c>
      <c r="AH11" s="12">
        <f t="shared" si="22"/>
        <v>3058</v>
      </c>
      <c r="AI11" s="12">
        <f t="shared" si="23"/>
        <v>3444</v>
      </c>
      <c r="AJ11" s="12">
        <f t="shared" si="24"/>
        <v>3180.0000000000014</v>
      </c>
      <c r="AK11" s="12">
        <f t="shared" si="25"/>
        <v>0</v>
      </c>
      <c r="AL11" s="12">
        <f t="shared" si="26"/>
        <v>0</v>
      </c>
      <c r="AM11" s="12"/>
      <c r="AN11" s="15">
        <f t="shared" si="27"/>
        <v>3.0046296296296297E-2</v>
      </c>
      <c r="AO11" s="15">
        <f t="shared" si="28"/>
        <v>3.5393518518518526E-2</v>
      </c>
      <c r="AP11" s="15">
        <f t="shared" si="29"/>
        <v>3.9861111111111111E-2</v>
      </c>
      <c r="AQ11" s="15">
        <f t="shared" si="30"/>
        <v>3.6805555555555571E-2</v>
      </c>
      <c r="AR11" s="15">
        <f t="shared" si="31"/>
        <v>0</v>
      </c>
      <c r="AS11" s="15">
        <f t="shared" si="32"/>
        <v>0</v>
      </c>
      <c r="AT11" s="15"/>
      <c r="AU11" s="11">
        <f t="shared" si="33"/>
        <v>5</v>
      </c>
      <c r="AV11" s="11">
        <f t="shared" si="34"/>
        <v>7</v>
      </c>
      <c r="AW11" s="11">
        <f t="shared" si="35"/>
        <v>5</v>
      </c>
      <c r="AX11" s="11">
        <f t="shared" si="36"/>
        <v>5</v>
      </c>
      <c r="AY11" s="11" t="str">
        <f t="shared" si="37"/>
        <v/>
      </c>
      <c r="AZ11" s="11" t="str">
        <f t="shared" si="38"/>
        <v/>
      </c>
      <c r="BA11" s="31"/>
      <c r="BB11" s="11">
        <f t="shared" si="39"/>
        <v>5</v>
      </c>
      <c r="BC11" s="11">
        <f t="shared" si="40"/>
        <v>7</v>
      </c>
      <c r="BD11" s="11">
        <f t="shared" si="41"/>
        <v>5</v>
      </c>
      <c r="BE11" s="11">
        <f t="shared" si="42"/>
        <v>5</v>
      </c>
      <c r="BF11" s="11" t="str">
        <f t="shared" si="43"/>
        <v/>
      </c>
      <c r="BG11" s="11" t="str">
        <f t="shared" si="44"/>
        <v/>
      </c>
    </row>
    <row r="12" spans="1:59">
      <c r="A12" s="20">
        <v>3</v>
      </c>
      <c r="B12" s="11">
        <f t="shared" si="1"/>
        <v>6</v>
      </c>
      <c r="C12" s="29">
        <v>11</v>
      </c>
      <c r="D12" s="65" t="str">
        <f t="shared" si="2"/>
        <v>Velter, Jos</v>
      </c>
      <c r="E12" s="10" t="str">
        <f t="shared" si="3"/>
        <v>Draak</v>
      </c>
      <c r="F12" s="10">
        <f t="shared" si="4"/>
        <v>0</v>
      </c>
      <c r="G12" s="31" t="str">
        <f t="shared" si="5"/>
        <v>NED 306</v>
      </c>
      <c r="H12" s="11">
        <f t="shared" si="6"/>
        <v>98</v>
      </c>
      <c r="I12" s="61">
        <v>3.4027777777777775E-2</v>
      </c>
      <c r="J12" s="61">
        <v>3.5729166666666666E-2</v>
      </c>
      <c r="K12" s="92">
        <v>3.9490740740740743E-2</v>
      </c>
      <c r="L12" s="92">
        <v>3.6944444444444446E-2</v>
      </c>
      <c r="M12" s="61"/>
      <c r="N12" s="92"/>
      <c r="O12" s="67"/>
      <c r="P12" s="11">
        <f t="shared" si="7"/>
        <v>29</v>
      </c>
      <c r="Q12" s="12">
        <f t="shared" si="8"/>
        <v>12888.775510204081</v>
      </c>
      <c r="R12" s="12"/>
      <c r="S12" s="12">
        <f t="shared" si="9"/>
        <v>1</v>
      </c>
      <c r="T12" s="12">
        <f t="shared" si="10"/>
        <v>1</v>
      </c>
      <c r="U12" s="12">
        <f t="shared" si="11"/>
        <v>1</v>
      </c>
      <c r="V12" s="12">
        <f t="shared" si="12"/>
        <v>1</v>
      </c>
      <c r="W12" s="12">
        <f t="shared" si="13"/>
        <v>1</v>
      </c>
      <c r="X12" s="12">
        <f t="shared" si="14"/>
        <v>1</v>
      </c>
      <c r="Y12" s="12"/>
      <c r="Z12" s="9">
        <f t="shared" si="15"/>
        <v>2940</v>
      </c>
      <c r="AA12" s="9">
        <f t="shared" si="16"/>
        <v>3086.9999999999995</v>
      </c>
      <c r="AB12" s="9">
        <f t="shared" si="17"/>
        <v>3412</v>
      </c>
      <c r="AC12" s="9">
        <f t="shared" si="18"/>
        <v>3192</v>
      </c>
      <c r="AD12" s="9">
        <f t="shared" si="19"/>
        <v>0</v>
      </c>
      <c r="AE12" s="9">
        <f t="shared" si="20"/>
        <v>0</v>
      </c>
      <c r="AF12" s="9"/>
      <c r="AG12" s="12">
        <f t="shared" si="21"/>
        <v>3000</v>
      </c>
      <c r="AH12" s="12">
        <f t="shared" si="22"/>
        <v>3149.9999999999995</v>
      </c>
      <c r="AI12" s="12">
        <f t="shared" si="23"/>
        <v>3481.6326530612246</v>
      </c>
      <c r="AJ12" s="12">
        <f t="shared" si="24"/>
        <v>3257.1428571428573</v>
      </c>
      <c r="AK12" s="12">
        <f t="shared" si="25"/>
        <v>0</v>
      </c>
      <c r="AL12" s="12">
        <f t="shared" si="26"/>
        <v>0</v>
      </c>
      <c r="AM12" s="12"/>
      <c r="AN12" s="15">
        <f t="shared" si="27"/>
        <v>3.4722222222222224E-2</v>
      </c>
      <c r="AO12" s="15">
        <f t="shared" si="28"/>
        <v>3.6458333333333329E-2</v>
      </c>
      <c r="AP12" s="15">
        <f t="shared" si="29"/>
        <v>4.0296674225245653E-2</v>
      </c>
      <c r="AQ12" s="15">
        <f t="shared" si="30"/>
        <v>3.7698412698412696E-2</v>
      </c>
      <c r="AR12" s="15">
        <f t="shared" si="31"/>
        <v>0</v>
      </c>
      <c r="AS12" s="15">
        <f t="shared" si="32"/>
        <v>0</v>
      </c>
      <c r="AT12" s="15"/>
      <c r="AU12" s="11">
        <f t="shared" si="33"/>
        <v>9</v>
      </c>
      <c r="AV12" s="11">
        <f t="shared" si="34"/>
        <v>8</v>
      </c>
      <c r="AW12" s="11">
        <f t="shared" si="35"/>
        <v>6</v>
      </c>
      <c r="AX12" s="11">
        <f t="shared" si="36"/>
        <v>6</v>
      </c>
      <c r="AY12" s="11" t="str">
        <f t="shared" si="37"/>
        <v/>
      </c>
      <c r="AZ12" s="11" t="str">
        <f t="shared" si="38"/>
        <v/>
      </c>
      <c r="BA12" s="31"/>
      <c r="BB12" s="11">
        <f t="shared" si="39"/>
        <v>9</v>
      </c>
      <c r="BC12" s="11">
        <f t="shared" si="40"/>
        <v>8</v>
      </c>
      <c r="BD12" s="11">
        <f t="shared" si="41"/>
        <v>6</v>
      </c>
      <c r="BE12" s="11">
        <f t="shared" si="42"/>
        <v>6</v>
      </c>
      <c r="BF12" s="11" t="str">
        <f t="shared" si="43"/>
        <v/>
      </c>
      <c r="BG12" s="11" t="str">
        <f t="shared" si="44"/>
        <v/>
      </c>
    </row>
    <row r="13" spans="1:59">
      <c r="A13" s="20">
        <v>7</v>
      </c>
      <c r="B13" s="11">
        <f t="shared" si="1"/>
        <v>7</v>
      </c>
      <c r="C13" s="29">
        <v>9</v>
      </c>
      <c r="D13" s="65" t="str">
        <f t="shared" si="2"/>
        <v>Janssen, Gerard</v>
      </c>
      <c r="E13" s="10" t="str">
        <f t="shared" si="3"/>
        <v>Centaur</v>
      </c>
      <c r="F13" s="10" t="str">
        <f t="shared" si="4"/>
        <v>Blue Escape</v>
      </c>
      <c r="G13" s="31">
        <f t="shared" si="5"/>
        <v>2201</v>
      </c>
      <c r="H13" s="11">
        <f t="shared" si="6"/>
        <v>109</v>
      </c>
      <c r="I13" s="61">
        <v>3.3692129629629627E-2</v>
      </c>
      <c r="J13" s="61">
        <v>3.5358796296296298E-2</v>
      </c>
      <c r="K13" s="92" t="s">
        <v>10</v>
      </c>
      <c r="L13" s="92">
        <v>3.6747685185185182E-2</v>
      </c>
      <c r="M13" s="61"/>
      <c r="N13" s="92"/>
      <c r="O13" s="68"/>
      <c r="P13" s="11">
        <f t="shared" si="7"/>
        <v>30</v>
      </c>
      <c r="Q13" s="12">
        <f t="shared" si="8"/>
        <v>97274.238532110088</v>
      </c>
      <c r="R13" s="12"/>
      <c r="S13" s="12">
        <f t="shared" si="9"/>
        <v>1</v>
      </c>
      <c r="T13" s="12">
        <f t="shared" si="10"/>
        <v>1</v>
      </c>
      <c r="U13" s="12">
        <f t="shared" si="11"/>
        <v>3</v>
      </c>
      <c r="V13" s="12">
        <f t="shared" si="12"/>
        <v>1</v>
      </c>
      <c r="W13" s="12">
        <f t="shared" si="13"/>
        <v>1</v>
      </c>
      <c r="X13" s="12">
        <f t="shared" si="14"/>
        <v>1</v>
      </c>
      <c r="Y13" s="12"/>
      <c r="Z13" s="9">
        <f t="shared" si="15"/>
        <v>2911</v>
      </c>
      <c r="AA13" s="9">
        <f t="shared" si="16"/>
        <v>3055.0000000000005</v>
      </c>
      <c r="AB13" s="9">
        <f t="shared" si="17"/>
        <v>88888</v>
      </c>
      <c r="AC13" s="9">
        <f t="shared" si="18"/>
        <v>3175</v>
      </c>
      <c r="AD13" s="9">
        <f t="shared" si="19"/>
        <v>0</v>
      </c>
      <c r="AE13" s="9">
        <f t="shared" si="20"/>
        <v>0</v>
      </c>
      <c r="AF13" s="9"/>
      <c r="AG13" s="12">
        <f t="shared" si="21"/>
        <v>2670.6422018348626</v>
      </c>
      <c r="AH13" s="12">
        <f t="shared" si="22"/>
        <v>2802.7522935779821</v>
      </c>
      <c r="AI13" s="12">
        <f t="shared" si="23"/>
        <v>88888</v>
      </c>
      <c r="AJ13" s="12">
        <f t="shared" si="24"/>
        <v>2912.8440366972477</v>
      </c>
      <c r="AK13" s="12">
        <f t="shared" si="25"/>
        <v>0</v>
      </c>
      <c r="AL13" s="12">
        <f t="shared" si="26"/>
        <v>0</v>
      </c>
      <c r="AM13" s="12"/>
      <c r="AN13" s="15">
        <f t="shared" si="27"/>
        <v>3.0910210669384985E-2</v>
      </c>
      <c r="AO13" s="15">
        <f t="shared" si="28"/>
        <v>3.2439262657152565E-2</v>
      </c>
      <c r="AP13" s="15" t="str">
        <f t="shared" si="29"/>
        <v/>
      </c>
      <c r="AQ13" s="15">
        <f t="shared" si="30"/>
        <v>3.3713472646958884E-2</v>
      </c>
      <c r="AR13" s="15">
        <f t="shared" si="31"/>
        <v>0</v>
      </c>
      <c r="AS13" s="15">
        <f t="shared" si="32"/>
        <v>0</v>
      </c>
      <c r="AT13" s="15"/>
      <c r="AU13" s="11">
        <f t="shared" si="33"/>
        <v>7</v>
      </c>
      <c r="AV13" s="11">
        <f t="shared" si="34"/>
        <v>5</v>
      </c>
      <c r="AW13" s="11">
        <f t="shared" si="35"/>
        <v>14</v>
      </c>
      <c r="AX13" s="11">
        <f t="shared" si="36"/>
        <v>4</v>
      </c>
      <c r="AY13" s="11" t="str">
        <f t="shared" si="37"/>
        <v/>
      </c>
      <c r="AZ13" s="11" t="str">
        <f t="shared" si="38"/>
        <v/>
      </c>
      <c r="BA13" s="31"/>
      <c r="BB13" s="11">
        <f t="shared" si="39"/>
        <v>7</v>
      </c>
      <c r="BC13" s="11">
        <f t="shared" si="40"/>
        <v>5</v>
      </c>
      <c r="BD13" s="11">
        <f t="shared" si="41"/>
        <v>14</v>
      </c>
      <c r="BE13" s="11">
        <f t="shared" si="42"/>
        <v>4</v>
      </c>
      <c r="BF13" s="11" t="str">
        <f t="shared" si="43"/>
        <v/>
      </c>
      <c r="BG13" s="11" t="str">
        <f t="shared" si="44"/>
        <v/>
      </c>
    </row>
    <row r="14" spans="1:59">
      <c r="A14" s="20">
        <v>5</v>
      </c>
      <c r="B14" s="11">
        <f t="shared" si="1"/>
        <v>8</v>
      </c>
      <c r="C14" s="29">
        <v>5</v>
      </c>
      <c r="D14" s="65" t="str">
        <f t="shared" si="2"/>
        <v>Berg, Otto</v>
      </c>
      <c r="E14" s="10" t="str">
        <f t="shared" si="3"/>
        <v>H-Boot</v>
      </c>
      <c r="F14" s="10">
        <f t="shared" si="4"/>
        <v>0</v>
      </c>
      <c r="G14" s="31" t="str">
        <f t="shared" si="5"/>
        <v>NED 45</v>
      </c>
      <c r="H14" s="11">
        <f t="shared" si="6"/>
        <v>100</v>
      </c>
      <c r="I14" s="92">
        <v>3.0902777777777779E-2</v>
      </c>
      <c r="J14" s="92">
        <v>3.2719907407407406E-2</v>
      </c>
      <c r="K14" s="61">
        <v>4.2592592592592592E-2</v>
      </c>
      <c r="L14" s="92" t="s">
        <v>10</v>
      </c>
      <c r="M14" s="61"/>
      <c r="N14" s="61"/>
      <c r="O14" s="67"/>
      <c r="P14" s="11">
        <f t="shared" si="7"/>
        <v>33</v>
      </c>
      <c r="Q14" s="12">
        <f t="shared" si="8"/>
        <v>98065</v>
      </c>
      <c r="R14" s="12"/>
      <c r="S14" s="12">
        <f t="shared" si="9"/>
        <v>1</v>
      </c>
      <c r="T14" s="12">
        <f t="shared" si="10"/>
        <v>1</v>
      </c>
      <c r="U14" s="12">
        <f t="shared" si="11"/>
        <v>1</v>
      </c>
      <c r="V14" s="12">
        <f t="shared" si="12"/>
        <v>3</v>
      </c>
      <c r="W14" s="12">
        <f t="shared" si="13"/>
        <v>1</v>
      </c>
      <c r="X14" s="12">
        <f t="shared" si="14"/>
        <v>1</v>
      </c>
      <c r="Y14" s="12"/>
      <c r="Z14" s="9">
        <f t="shared" si="15"/>
        <v>2670</v>
      </c>
      <c r="AA14" s="9">
        <f t="shared" si="16"/>
        <v>2827</v>
      </c>
      <c r="AB14" s="9">
        <f t="shared" si="17"/>
        <v>3679.9999999999995</v>
      </c>
      <c r="AC14" s="9">
        <f t="shared" si="18"/>
        <v>88888</v>
      </c>
      <c r="AD14" s="9">
        <f t="shared" si="19"/>
        <v>0</v>
      </c>
      <c r="AE14" s="9">
        <f t="shared" si="20"/>
        <v>0</v>
      </c>
      <c r="AF14" s="9"/>
      <c r="AG14" s="12">
        <f t="shared" si="21"/>
        <v>2670</v>
      </c>
      <c r="AH14" s="12">
        <f t="shared" si="22"/>
        <v>2827</v>
      </c>
      <c r="AI14" s="12">
        <f t="shared" si="23"/>
        <v>3679.9999999999995</v>
      </c>
      <c r="AJ14" s="12">
        <f t="shared" si="24"/>
        <v>88888</v>
      </c>
      <c r="AK14" s="12">
        <f t="shared" si="25"/>
        <v>0</v>
      </c>
      <c r="AL14" s="12">
        <f t="shared" si="26"/>
        <v>0</v>
      </c>
      <c r="AM14" s="12"/>
      <c r="AN14" s="15">
        <f t="shared" si="27"/>
        <v>3.0902777777777779E-2</v>
      </c>
      <c r="AO14" s="15">
        <f t="shared" si="28"/>
        <v>3.2719907407407406E-2</v>
      </c>
      <c r="AP14" s="15">
        <f t="shared" si="29"/>
        <v>4.2592592592592592E-2</v>
      </c>
      <c r="AQ14" s="15" t="str">
        <f t="shared" si="30"/>
        <v/>
      </c>
      <c r="AR14" s="15">
        <f t="shared" si="31"/>
        <v>0</v>
      </c>
      <c r="AS14" s="15">
        <f t="shared" si="32"/>
        <v>0</v>
      </c>
      <c r="AT14" s="15"/>
      <c r="AU14" s="11">
        <f t="shared" si="33"/>
        <v>6</v>
      </c>
      <c r="AV14" s="11">
        <f t="shared" si="34"/>
        <v>6</v>
      </c>
      <c r="AW14" s="11">
        <f t="shared" si="35"/>
        <v>7</v>
      </c>
      <c r="AX14" s="11">
        <f t="shared" si="36"/>
        <v>14</v>
      </c>
      <c r="AY14" s="11" t="str">
        <f t="shared" si="37"/>
        <v/>
      </c>
      <c r="AZ14" s="11" t="str">
        <f t="shared" si="38"/>
        <v/>
      </c>
      <c r="BA14" s="31"/>
      <c r="BB14" s="11">
        <f t="shared" si="39"/>
        <v>6</v>
      </c>
      <c r="BC14" s="11">
        <f t="shared" si="40"/>
        <v>6</v>
      </c>
      <c r="BD14" s="11">
        <f t="shared" si="41"/>
        <v>7</v>
      </c>
      <c r="BE14" s="11">
        <f t="shared" si="42"/>
        <v>14</v>
      </c>
      <c r="BF14" s="11" t="str">
        <f t="shared" si="43"/>
        <v/>
      </c>
      <c r="BG14" s="11" t="str">
        <f t="shared" si="44"/>
        <v/>
      </c>
    </row>
    <row r="15" spans="1:59">
      <c r="A15" s="20">
        <v>1</v>
      </c>
      <c r="B15" s="11">
        <f t="shared" si="1"/>
        <v>9</v>
      </c>
      <c r="C15" s="29">
        <v>4</v>
      </c>
      <c r="D15" s="65" t="str">
        <f t="shared" si="2"/>
        <v>Haverbeke van, Johan</v>
      </c>
      <c r="E15" s="10" t="str">
        <f t="shared" si="3"/>
        <v>J 80</v>
      </c>
      <c r="F15" s="10" t="str">
        <f t="shared" si="4"/>
        <v>Maatje</v>
      </c>
      <c r="G15" s="31" t="str">
        <f t="shared" si="5"/>
        <v>Bel 809</v>
      </c>
      <c r="H15" s="11">
        <f t="shared" si="6"/>
        <v>86</v>
      </c>
      <c r="I15" s="61">
        <v>2.7534722222222221E-2</v>
      </c>
      <c r="J15" s="61">
        <v>3.4930555555555555E-2</v>
      </c>
      <c r="K15" s="61">
        <v>3.8252314814814815E-2</v>
      </c>
      <c r="L15" s="61">
        <v>3.5486111111111114E-2</v>
      </c>
      <c r="M15" s="61"/>
      <c r="N15" s="61"/>
      <c r="O15" s="68"/>
      <c r="P15" s="11">
        <f t="shared" si="7"/>
        <v>34</v>
      </c>
      <c r="Q15" s="12">
        <f t="shared" si="8"/>
        <v>13683.720930232561</v>
      </c>
      <c r="R15" s="12"/>
      <c r="S15" s="12">
        <f t="shared" si="9"/>
        <v>1</v>
      </c>
      <c r="T15" s="12">
        <f t="shared" si="10"/>
        <v>1</v>
      </c>
      <c r="U15" s="12">
        <f t="shared" si="11"/>
        <v>1</v>
      </c>
      <c r="V15" s="12">
        <f t="shared" si="12"/>
        <v>1</v>
      </c>
      <c r="W15" s="12">
        <f t="shared" si="13"/>
        <v>1</v>
      </c>
      <c r="X15" s="12">
        <f t="shared" si="14"/>
        <v>1</v>
      </c>
      <c r="Y15" s="12"/>
      <c r="Z15" s="9">
        <f t="shared" si="15"/>
        <v>2379</v>
      </c>
      <c r="AA15" s="9">
        <f t="shared" si="16"/>
        <v>3018.0000000000005</v>
      </c>
      <c r="AB15" s="9">
        <f t="shared" si="17"/>
        <v>3305</v>
      </c>
      <c r="AC15" s="9">
        <f t="shared" si="18"/>
        <v>3066.0000000000005</v>
      </c>
      <c r="AD15" s="9">
        <f t="shared" si="19"/>
        <v>0</v>
      </c>
      <c r="AE15" s="9">
        <f t="shared" si="20"/>
        <v>0</v>
      </c>
      <c r="AF15" s="9"/>
      <c r="AG15" s="12">
        <f t="shared" si="21"/>
        <v>2766.2790697674418</v>
      </c>
      <c r="AH15" s="12">
        <f t="shared" si="22"/>
        <v>3509.302325581396</v>
      </c>
      <c r="AI15" s="12">
        <f t="shared" si="23"/>
        <v>3843.0232558139537</v>
      </c>
      <c r="AJ15" s="12">
        <f t="shared" si="24"/>
        <v>3565.1162790697681</v>
      </c>
      <c r="AK15" s="12">
        <f t="shared" si="25"/>
        <v>0</v>
      </c>
      <c r="AL15" s="12">
        <f t="shared" si="26"/>
        <v>0</v>
      </c>
      <c r="AM15" s="12"/>
      <c r="AN15" s="15">
        <f t="shared" si="27"/>
        <v>3.2017118863049095E-2</v>
      </c>
      <c r="AO15" s="15">
        <f t="shared" si="28"/>
        <v>4.0616925064599491E-2</v>
      </c>
      <c r="AP15" s="15">
        <f t="shared" si="29"/>
        <v>4.4479435831180011E-2</v>
      </c>
      <c r="AQ15" s="15">
        <f t="shared" si="30"/>
        <v>4.1262919896640833E-2</v>
      </c>
      <c r="AR15" s="15">
        <f t="shared" si="31"/>
        <v>0</v>
      </c>
      <c r="AS15" s="15">
        <f t="shared" si="32"/>
        <v>0</v>
      </c>
      <c r="AT15" s="15"/>
      <c r="AU15" s="11">
        <f t="shared" si="33"/>
        <v>8</v>
      </c>
      <c r="AV15" s="11">
        <f t="shared" si="34"/>
        <v>10</v>
      </c>
      <c r="AW15" s="11">
        <f t="shared" si="35"/>
        <v>8</v>
      </c>
      <c r="AX15" s="11">
        <f t="shared" si="36"/>
        <v>8</v>
      </c>
      <c r="AY15" s="11" t="str">
        <f t="shared" si="37"/>
        <v/>
      </c>
      <c r="AZ15" s="11" t="str">
        <f t="shared" si="38"/>
        <v/>
      </c>
      <c r="BA15" s="31"/>
      <c r="BB15" s="11">
        <f t="shared" si="39"/>
        <v>8</v>
      </c>
      <c r="BC15" s="11">
        <f t="shared" si="40"/>
        <v>10</v>
      </c>
      <c r="BD15" s="11">
        <f t="shared" si="41"/>
        <v>8</v>
      </c>
      <c r="BE15" s="11">
        <f t="shared" si="42"/>
        <v>8</v>
      </c>
      <c r="BF15" s="11" t="str">
        <f t="shared" si="43"/>
        <v/>
      </c>
      <c r="BG15" s="11" t="str">
        <f t="shared" si="44"/>
        <v/>
      </c>
    </row>
    <row r="16" spans="1:59">
      <c r="A16" s="20">
        <v>10</v>
      </c>
      <c r="B16" s="11">
        <f t="shared" si="1"/>
        <v>10</v>
      </c>
      <c r="C16" s="29">
        <v>12</v>
      </c>
      <c r="D16" s="65" t="str">
        <f t="shared" si="2"/>
        <v>Horward, Joost &amp; Lillian</v>
      </c>
      <c r="E16" s="10" t="str">
        <f t="shared" si="3"/>
        <v>J 22</v>
      </c>
      <c r="F16" s="10" t="str">
        <f t="shared" si="4"/>
        <v>Jachtig</v>
      </c>
      <c r="G16" s="31" t="str">
        <f t="shared" si="5"/>
        <v>NED 1609</v>
      </c>
      <c r="H16" s="11">
        <f t="shared" si="6"/>
        <v>98</v>
      </c>
      <c r="I16" s="61">
        <v>3.936342592592592E-2</v>
      </c>
      <c r="J16" s="61">
        <v>3.7488425925925925E-2</v>
      </c>
      <c r="K16" s="61">
        <v>4.5104166666666667E-2</v>
      </c>
      <c r="L16" s="61">
        <v>4.342592592592593E-2</v>
      </c>
      <c r="M16" s="61"/>
      <c r="N16" s="61"/>
      <c r="O16" s="67"/>
      <c r="P16" s="11">
        <f t="shared" si="7"/>
        <v>40</v>
      </c>
      <c r="Q16" s="12">
        <f t="shared" si="8"/>
        <v>14580.61224489796</v>
      </c>
      <c r="R16" s="12"/>
      <c r="S16" s="12">
        <f t="shared" si="9"/>
        <v>1</v>
      </c>
      <c r="T16" s="12">
        <f t="shared" si="10"/>
        <v>1</v>
      </c>
      <c r="U16" s="12">
        <f t="shared" si="11"/>
        <v>1</v>
      </c>
      <c r="V16" s="12">
        <f t="shared" si="12"/>
        <v>1</v>
      </c>
      <c r="W16" s="12">
        <f t="shared" si="13"/>
        <v>1</v>
      </c>
      <c r="X16" s="12">
        <f t="shared" si="14"/>
        <v>1</v>
      </c>
      <c r="Y16" s="12"/>
      <c r="Z16" s="9">
        <f t="shared" si="15"/>
        <v>3400.9999999999995</v>
      </c>
      <c r="AA16" s="9">
        <f t="shared" si="16"/>
        <v>3239</v>
      </c>
      <c r="AB16" s="9">
        <f t="shared" si="17"/>
        <v>3897</v>
      </c>
      <c r="AC16" s="9">
        <f t="shared" si="18"/>
        <v>3752.0000000000009</v>
      </c>
      <c r="AD16" s="9">
        <f t="shared" si="19"/>
        <v>0</v>
      </c>
      <c r="AE16" s="9">
        <f t="shared" si="20"/>
        <v>0</v>
      </c>
      <c r="AF16" s="9"/>
      <c r="AG16" s="12">
        <f t="shared" si="21"/>
        <v>3470.4081632653056</v>
      </c>
      <c r="AH16" s="12">
        <f t="shared" si="22"/>
        <v>3305.1020408163267</v>
      </c>
      <c r="AI16" s="12">
        <f t="shared" si="23"/>
        <v>3976.5306122448978</v>
      </c>
      <c r="AJ16" s="12">
        <f t="shared" si="24"/>
        <v>3828.5714285714298</v>
      </c>
      <c r="AK16" s="12">
        <f t="shared" si="25"/>
        <v>0</v>
      </c>
      <c r="AL16" s="12">
        <f t="shared" si="26"/>
        <v>0</v>
      </c>
      <c r="AM16" s="12"/>
      <c r="AN16" s="15">
        <f t="shared" si="27"/>
        <v>4.0166761148904002E-2</v>
      </c>
      <c r="AO16" s="15">
        <f t="shared" si="28"/>
        <v>3.8253495842781558E-2</v>
      </c>
      <c r="AP16" s="15">
        <f t="shared" si="29"/>
        <v>4.602465986394557E-2</v>
      </c>
      <c r="AQ16" s="15">
        <f t="shared" si="30"/>
        <v>4.4312169312169324E-2</v>
      </c>
      <c r="AR16" s="15">
        <f t="shared" si="31"/>
        <v>0</v>
      </c>
      <c r="AS16" s="15">
        <f t="shared" si="32"/>
        <v>0</v>
      </c>
      <c r="AT16" s="15"/>
      <c r="AU16" s="11">
        <f t="shared" si="33"/>
        <v>11</v>
      </c>
      <c r="AV16" s="11">
        <f t="shared" si="34"/>
        <v>9</v>
      </c>
      <c r="AW16" s="11">
        <f t="shared" si="35"/>
        <v>9</v>
      </c>
      <c r="AX16" s="11">
        <f t="shared" si="36"/>
        <v>11</v>
      </c>
      <c r="AY16" s="11" t="str">
        <f t="shared" si="37"/>
        <v/>
      </c>
      <c r="AZ16" s="11" t="str">
        <f t="shared" si="38"/>
        <v/>
      </c>
      <c r="BA16" s="31"/>
      <c r="BB16" s="11">
        <f t="shared" si="39"/>
        <v>11</v>
      </c>
      <c r="BC16" s="11">
        <f t="shared" si="40"/>
        <v>9</v>
      </c>
      <c r="BD16" s="11">
        <f t="shared" si="41"/>
        <v>9</v>
      </c>
      <c r="BE16" s="11">
        <f t="shared" si="42"/>
        <v>11</v>
      </c>
      <c r="BF16" s="11" t="str">
        <f t="shared" si="43"/>
        <v/>
      </c>
      <c r="BG16" s="11" t="str">
        <f t="shared" si="44"/>
        <v/>
      </c>
    </row>
    <row r="17" spans="1:59">
      <c r="A17" s="20">
        <v>12</v>
      </c>
      <c r="B17" s="11">
        <f t="shared" si="1"/>
        <v>11</v>
      </c>
      <c r="C17" s="29">
        <v>6</v>
      </c>
      <c r="D17" s="65" t="str">
        <f t="shared" si="2"/>
        <v>Kupers, Stef</v>
      </c>
      <c r="E17" s="10" t="str">
        <f t="shared" si="3"/>
        <v>H-Boot</v>
      </c>
      <c r="F17" s="10" t="str">
        <f t="shared" si="4"/>
        <v>Any way the wind blows</v>
      </c>
      <c r="G17" s="31" t="str">
        <f t="shared" si="5"/>
        <v>BEL 13</v>
      </c>
      <c r="H17" s="11">
        <f t="shared" si="6"/>
        <v>100</v>
      </c>
      <c r="I17" s="92">
        <v>3.8078703703703705E-2</v>
      </c>
      <c r="J17" s="92">
        <v>4.2372685185185187E-2</v>
      </c>
      <c r="K17" s="61">
        <v>5.6562499999999995E-2</v>
      </c>
      <c r="L17" s="61">
        <v>4.3449074074074071E-2</v>
      </c>
      <c r="M17" s="61"/>
      <c r="N17" s="61"/>
      <c r="O17" s="67"/>
      <c r="P17" s="11">
        <f t="shared" si="7"/>
        <v>41</v>
      </c>
      <c r="Q17" s="12">
        <f t="shared" si="8"/>
        <v>15592</v>
      </c>
      <c r="R17" s="12"/>
      <c r="S17" s="12">
        <f t="shared" si="9"/>
        <v>1</v>
      </c>
      <c r="T17" s="12">
        <f t="shared" si="10"/>
        <v>1</v>
      </c>
      <c r="U17" s="12">
        <f t="shared" si="11"/>
        <v>1</v>
      </c>
      <c r="V17" s="12">
        <f t="shared" si="12"/>
        <v>1</v>
      </c>
      <c r="W17" s="12">
        <f t="shared" si="13"/>
        <v>1</v>
      </c>
      <c r="X17" s="12">
        <f t="shared" si="14"/>
        <v>1</v>
      </c>
      <c r="Y17" s="12"/>
      <c r="Z17" s="9">
        <f t="shared" si="15"/>
        <v>3290</v>
      </c>
      <c r="AA17" s="9">
        <f t="shared" si="16"/>
        <v>3661</v>
      </c>
      <c r="AB17" s="9">
        <f t="shared" si="17"/>
        <v>4886.9999999999991</v>
      </c>
      <c r="AC17" s="9">
        <f t="shared" si="18"/>
        <v>3754</v>
      </c>
      <c r="AD17" s="9">
        <f t="shared" si="19"/>
        <v>0</v>
      </c>
      <c r="AE17" s="9">
        <f t="shared" si="20"/>
        <v>0</v>
      </c>
      <c r="AF17" s="9"/>
      <c r="AG17" s="12">
        <f t="shared" si="21"/>
        <v>3290</v>
      </c>
      <c r="AH17" s="12">
        <f t="shared" si="22"/>
        <v>3661</v>
      </c>
      <c r="AI17" s="12">
        <f t="shared" si="23"/>
        <v>4886.9999999999991</v>
      </c>
      <c r="AJ17" s="12">
        <f t="shared" si="24"/>
        <v>3754</v>
      </c>
      <c r="AK17" s="12">
        <f t="shared" si="25"/>
        <v>0</v>
      </c>
      <c r="AL17" s="12">
        <f t="shared" si="26"/>
        <v>0</v>
      </c>
      <c r="AM17" s="12"/>
      <c r="AN17" s="15">
        <f t="shared" si="27"/>
        <v>3.8078703703703705E-2</v>
      </c>
      <c r="AO17" s="15">
        <f t="shared" si="28"/>
        <v>4.2372685185185187E-2</v>
      </c>
      <c r="AP17" s="15">
        <f t="shared" si="29"/>
        <v>5.6562499999999988E-2</v>
      </c>
      <c r="AQ17" s="15">
        <f t="shared" si="30"/>
        <v>4.3449074074074071E-2</v>
      </c>
      <c r="AR17" s="15">
        <f t="shared" si="31"/>
        <v>0</v>
      </c>
      <c r="AS17" s="15">
        <f t="shared" si="32"/>
        <v>0</v>
      </c>
      <c r="AT17" s="15"/>
      <c r="AU17" s="11">
        <f t="shared" si="33"/>
        <v>10</v>
      </c>
      <c r="AV17" s="11">
        <f t="shared" si="34"/>
        <v>11</v>
      </c>
      <c r="AW17" s="11">
        <f t="shared" si="35"/>
        <v>11</v>
      </c>
      <c r="AX17" s="11">
        <f t="shared" si="36"/>
        <v>9</v>
      </c>
      <c r="AY17" s="11" t="str">
        <f t="shared" si="37"/>
        <v/>
      </c>
      <c r="AZ17" s="11" t="str">
        <f t="shared" si="38"/>
        <v/>
      </c>
      <c r="BA17" s="31"/>
      <c r="BB17" s="11">
        <f t="shared" si="39"/>
        <v>10</v>
      </c>
      <c r="BC17" s="11">
        <f t="shared" si="40"/>
        <v>11</v>
      </c>
      <c r="BD17" s="11">
        <f t="shared" si="41"/>
        <v>11</v>
      </c>
      <c r="BE17" s="11">
        <f t="shared" si="42"/>
        <v>9</v>
      </c>
      <c r="BF17" s="11" t="str">
        <f t="shared" si="43"/>
        <v/>
      </c>
      <c r="BG17" s="11" t="str">
        <f t="shared" si="44"/>
        <v/>
      </c>
    </row>
    <row r="18" spans="1:59">
      <c r="A18" s="20">
        <v>11</v>
      </c>
      <c r="B18" s="11">
        <f t="shared" si="1"/>
        <v>12</v>
      </c>
      <c r="C18" s="29">
        <v>7</v>
      </c>
      <c r="D18" s="65" t="str">
        <f t="shared" si="2"/>
        <v>Lasschuit, Wessel</v>
      </c>
      <c r="E18" s="10" t="str">
        <f t="shared" si="3"/>
        <v>Draak</v>
      </c>
      <c r="F18" s="10" t="str">
        <f t="shared" si="4"/>
        <v>Blue Lady</v>
      </c>
      <c r="G18" s="31" t="str">
        <f t="shared" si="5"/>
        <v>NED 206</v>
      </c>
      <c r="H18" s="11">
        <f t="shared" si="6"/>
        <v>98</v>
      </c>
      <c r="I18" s="92" t="s">
        <v>11</v>
      </c>
      <c r="J18" s="92" t="s">
        <v>11</v>
      </c>
      <c r="K18" s="61">
        <v>4.8958333333333333E-2</v>
      </c>
      <c r="L18" s="61">
        <v>4.3414351851851857E-2</v>
      </c>
      <c r="M18" s="61"/>
      <c r="N18" s="61"/>
      <c r="O18" s="67"/>
      <c r="P18" s="11">
        <f t="shared" si="7"/>
        <v>46</v>
      </c>
      <c r="Q18" s="12">
        <f t="shared" si="8"/>
        <v>185919.87755102041</v>
      </c>
      <c r="R18" s="12"/>
      <c r="S18" s="12">
        <f t="shared" si="9"/>
        <v>2</v>
      </c>
      <c r="T18" s="12">
        <f t="shared" si="10"/>
        <v>2</v>
      </c>
      <c r="U18" s="12">
        <f t="shared" si="11"/>
        <v>1</v>
      </c>
      <c r="V18" s="12">
        <f t="shared" si="12"/>
        <v>1</v>
      </c>
      <c r="W18" s="12">
        <f t="shared" si="13"/>
        <v>1</v>
      </c>
      <c r="X18" s="12">
        <f t="shared" si="14"/>
        <v>1</v>
      </c>
      <c r="Y18" s="12"/>
      <c r="Z18" s="9">
        <f t="shared" si="15"/>
        <v>88888</v>
      </c>
      <c r="AA18" s="9">
        <f t="shared" si="16"/>
        <v>88888</v>
      </c>
      <c r="AB18" s="9">
        <f t="shared" si="17"/>
        <v>4230</v>
      </c>
      <c r="AC18" s="9">
        <f t="shared" si="18"/>
        <v>3751.0000000000005</v>
      </c>
      <c r="AD18" s="9">
        <f t="shared" si="19"/>
        <v>0</v>
      </c>
      <c r="AE18" s="9">
        <f t="shared" si="20"/>
        <v>0</v>
      </c>
      <c r="AF18" s="9"/>
      <c r="AG18" s="12">
        <f t="shared" si="21"/>
        <v>88888</v>
      </c>
      <c r="AH18" s="12">
        <f t="shared" si="22"/>
        <v>88888</v>
      </c>
      <c r="AI18" s="12">
        <f t="shared" si="23"/>
        <v>4316.3265306122448</v>
      </c>
      <c r="AJ18" s="12">
        <f t="shared" si="24"/>
        <v>3827.5510204081638</v>
      </c>
      <c r="AK18" s="12">
        <f t="shared" si="25"/>
        <v>0</v>
      </c>
      <c r="AL18" s="12">
        <f t="shared" si="26"/>
        <v>0</v>
      </c>
      <c r="AM18" s="12"/>
      <c r="AN18" s="15" t="str">
        <f t="shared" si="27"/>
        <v/>
      </c>
      <c r="AO18" s="15" t="str">
        <f t="shared" si="28"/>
        <v/>
      </c>
      <c r="AP18" s="15">
        <f t="shared" si="29"/>
        <v>4.9957482993197279E-2</v>
      </c>
      <c r="AQ18" s="15">
        <f t="shared" si="30"/>
        <v>4.4300359032501894E-2</v>
      </c>
      <c r="AR18" s="15">
        <f t="shared" si="31"/>
        <v>0</v>
      </c>
      <c r="AS18" s="15">
        <f t="shared" si="32"/>
        <v>0</v>
      </c>
      <c r="AT18" s="15"/>
      <c r="AU18" s="11">
        <f t="shared" si="33"/>
        <v>13</v>
      </c>
      <c r="AV18" s="11">
        <f t="shared" si="34"/>
        <v>13</v>
      </c>
      <c r="AW18" s="11">
        <f t="shared" si="35"/>
        <v>10</v>
      </c>
      <c r="AX18" s="11">
        <f t="shared" si="36"/>
        <v>10</v>
      </c>
      <c r="AY18" s="11" t="str">
        <f t="shared" si="37"/>
        <v/>
      </c>
      <c r="AZ18" s="11" t="str">
        <f t="shared" si="38"/>
        <v/>
      </c>
      <c r="BA18" s="31"/>
      <c r="BB18" s="11">
        <f t="shared" si="39"/>
        <v>13</v>
      </c>
      <c r="BC18" s="11">
        <f t="shared" si="40"/>
        <v>13</v>
      </c>
      <c r="BD18" s="11">
        <f t="shared" si="41"/>
        <v>10</v>
      </c>
      <c r="BE18" s="11">
        <f t="shared" si="42"/>
        <v>10</v>
      </c>
      <c r="BF18" s="11" t="str">
        <f t="shared" si="43"/>
        <v/>
      </c>
      <c r="BG18" s="11" t="str">
        <f t="shared" si="44"/>
        <v/>
      </c>
    </row>
    <row r="19" spans="1:59">
      <c r="A19" s="20">
        <v>13</v>
      </c>
      <c r="B19" s="11">
        <f t="shared" si="1"/>
        <v>13</v>
      </c>
      <c r="C19" s="29">
        <v>8</v>
      </c>
      <c r="D19" s="65" t="str">
        <f t="shared" si="2"/>
        <v>Bloemen, Jos</v>
      </c>
      <c r="E19" s="10" t="str">
        <f t="shared" si="3"/>
        <v>Hanse 30.1</v>
      </c>
      <c r="F19" s="10" t="str">
        <f t="shared" si="4"/>
        <v>Dream</v>
      </c>
      <c r="G19" s="31" t="str">
        <f t="shared" si="5"/>
        <v>Hanse 30.1</v>
      </c>
      <c r="H19" s="11">
        <f t="shared" si="6"/>
        <v>101</v>
      </c>
      <c r="I19" s="61">
        <v>5.8206018518518511E-2</v>
      </c>
      <c r="J19" s="61">
        <v>4.3969907407407409E-2</v>
      </c>
      <c r="K19" s="92" t="s">
        <v>13</v>
      </c>
      <c r="L19" s="92" t="s">
        <v>11</v>
      </c>
      <c r="M19" s="61"/>
      <c r="N19" s="61"/>
      <c r="O19" s="67"/>
      <c r="P19" s="11">
        <f t="shared" si="7"/>
        <v>51</v>
      </c>
      <c r="Q19" s="12">
        <f t="shared" si="8"/>
        <v>186516.59405940594</v>
      </c>
      <c r="R19" s="12"/>
      <c r="S19" s="12">
        <f t="shared" si="9"/>
        <v>1</v>
      </c>
      <c r="T19" s="12">
        <f t="shared" si="10"/>
        <v>1</v>
      </c>
      <c r="U19" s="12">
        <f t="shared" si="11"/>
        <v>2</v>
      </c>
      <c r="V19" s="12">
        <f t="shared" si="12"/>
        <v>2</v>
      </c>
      <c r="W19" s="12">
        <f t="shared" si="13"/>
        <v>1</v>
      </c>
      <c r="X19" s="12">
        <f t="shared" si="14"/>
        <v>1</v>
      </c>
      <c r="Y19" s="12"/>
      <c r="Z19" s="9">
        <f t="shared" si="15"/>
        <v>5029</v>
      </c>
      <c r="AA19" s="9">
        <f t="shared" si="16"/>
        <v>3799</v>
      </c>
      <c r="AB19" s="9">
        <f t="shared" si="17"/>
        <v>88888</v>
      </c>
      <c r="AC19" s="9">
        <f t="shared" si="18"/>
        <v>88888</v>
      </c>
      <c r="AD19" s="9">
        <f t="shared" si="19"/>
        <v>0</v>
      </c>
      <c r="AE19" s="9">
        <f t="shared" si="20"/>
        <v>0</v>
      </c>
      <c r="AF19" s="9"/>
      <c r="AG19" s="12">
        <f t="shared" si="21"/>
        <v>4979.2079207920788</v>
      </c>
      <c r="AH19" s="12">
        <f t="shared" si="22"/>
        <v>3761.3861386138615</v>
      </c>
      <c r="AI19" s="12">
        <f t="shared" si="23"/>
        <v>88888</v>
      </c>
      <c r="AJ19" s="12">
        <f t="shared" si="24"/>
        <v>88888</v>
      </c>
      <c r="AK19" s="12">
        <f t="shared" si="25"/>
        <v>0</v>
      </c>
      <c r="AL19" s="12">
        <f t="shared" si="26"/>
        <v>0</v>
      </c>
      <c r="AM19" s="12"/>
      <c r="AN19" s="15">
        <f t="shared" si="27"/>
        <v>5.7629721305463871E-2</v>
      </c>
      <c r="AO19" s="15">
        <f t="shared" si="28"/>
        <v>4.3534561789512288E-2</v>
      </c>
      <c r="AP19" s="15" t="str">
        <f t="shared" si="29"/>
        <v/>
      </c>
      <c r="AQ19" s="15" t="str">
        <f t="shared" si="30"/>
        <v/>
      </c>
      <c r="AR19" s="15">
        <f t="shared" si="31"/>
        <v>0</v>
      </c>
      <c r="AS19" s="15">
        <f t="shared" si="32"/>
        <v>0</v>
      </c>
      <c r="AT19" s="15"/>
      <c r="AU19" s="11">
        <f t="shared" si="33"/>
        <v>12</v>
      </c>
      <c r="AV19" s="11">
        <f t="shared" si="34"/>
        <v>12</v>
      </c>
      <c r="AW19" s="11">
        <f t="shared" si="35"/>
        <v>14</v>
      </c>
      <c r="AX19" s="11">
        <f t="shared" si="36"/>
        <v>13</v>
      </c>
      <c r="AY19" s="11" t="str">
        <f t="shared" si="37"/>
        <v/>
      </c>
      <c r="AZ19" s="11" t="str">
        <f t="shared" si="38"/>
        <v/>
      </c>
      <c r="BA19" s="31"/>
      <c r="BB19" s="11">
        <f t="shared" si="39"/>
        <v>12</v>
      </c>
      <c r="BC19" s="11">
        <f t="shared" si="40"/>
        <v>12</v>
      </c>
      <c r="BD19" s="11">
        <f t="shared" si="41"/>
        <v>14</v>
      </c>
      <c r="BE19" s="11">
        <f t="shared" si="42"/>
        <v>13</v>
      </c>
      <c r="BF19" s="11" t="str">
        <f t="shared" si="43"/>
        <v/>
      </c>
      <c r="BG19" s="11" t="str">
        <f t="shared" si="44"/>
        <v/>
      </c>
    </row>
    <row r="20" spans="1:59">
      <c r="A20" s="20">
        <v>14</v>
      </c>
      <c r="B20" s="11" t="str">
        <f t="shared" si="1"/>
        <v/>
      </c>
      <c r="C20" s="29"/>
      <c r="D20" s="65" t="str">
        <f t="shared" si="2"/>
        <v/>
      </c>
      <c r="E20" s="10" t="str">
        <f t="shared" si="3"/>
        <v/>
      </c>
      <c r="F20" s="10" t="str">
        <f t="shared" si="4"/>
        <v/>
      </c>
      <c r="G20" s="31" t="str">
        <f t="shared" si="5"/>
        <v/>
      </c>
      <c r="H20" s="11" t="str">
        <f t="shared" si="6"/>
        <v/>
      </c>
      <c r="I20" s="92"/>
      <c r="J20" s="92"/>
      <c r="K20" s="61"/>
      <c r="L20" s="61"/>
      <c r="M20" s="61"/>
      <c r="N20" s="61"/>
      <c r="O20" s="67"/>
      <c r="P20" s="11" t="str">
        <f t="shared" si="7"/>
        <v/>
      </c>
      <c r="Q20" s="12" t="str">
        <f t="shared" si="8"/>
        <v/>
      </c>
      <c r="R20" s="12"/>
      <c r="S20" s="12" t="str">
        <f t="shared" si="9"/>
        <v/>
      </c>
      <c r="T20" s="12" t="str">
        <f t="shared" si="10"/>
        <v/>
      </c>
      <c r="U20" s="12" t="str">
        <f t="shared" si="11"/>
        <v/>
      </c>
      <c r="V20" s="12" t="str">
        <f t="shared" si="12"/>
        <v/>
      </c>
      <c r="W20" s="12" t="str">
        <f t="shared" si="13"/>
        <v/>
      </c>
      <c r="X20" s="12" t="str">
        <f t="shared" si="14"/>
        <v/>
      </c>
      <c r="Y20" s="12"/>
      <c r="Z20" s="9" t="str">
        <f t="shared" si="15"/>
        <v/>
      </c>
      <c r="AA20" s="9" t="str">
        <f t="shared" si="16"/>
        <v/>
      </c>
      <c r="AB20" s="9" t="str">
        <f t="shared" si="17"/>
        <v/>
      </c>
      <c r="AC20" s="9" t="str">
        <f t="shared" si="18"/>
        <v/>
      </c>
      <c r="AD20" s="9" t="str">
        <f t="shared" si="19"/>
        <v/>
      </c>
      <c r="AE20" s="9" t="str">
        <f t="shared" si="20"/>
        <v/>
      </c>
      <c r="AF20" s="9"/>
      <c r="AG20" s="12" t="str">
        <f t="shared" si="21"/>
        <v/>
      </c>
      <c r="AH20" s="12" t="str">
        <f t="shared" si="22"/>
        <v/>
      </c>
      <c r="AI20" s="12" t="str">
        <f t="shared" si="23"/>
        <v/>
      </c>
      <c r="AJ20" s="12" t="str">
        <f t="shared" si="24"/>
        <v/>
      </c>
      <c r="AK20" s="12" t="str">
        <f t="shared" si="25"/>
        <v/>
      </c>
      <c r="AL20" s="12" t="str">
        <f t="shared" si="26"/>
        <v/>
      </c>
      <c r="AM20" s="12"/>
      <c r="AN20" s="15" t="str">
        <f t="shared" si="27"/>
        <v/>
      </c>
      <c r="AO20" s="15" t="str">
        <f t="shared" si="28"/>
        <v/>
      </c>
      <c r="AP20" s="15" t="str">
        <f t="shared" si="29"/>
        <v/>
      </c>
      <c r="AQ20" s="15" t="str">
        <f t="shared" si="30"/>
        <v/>
      </c>
      <c r="AR20" s="15" t="str">
        <f t="shared" si="31"/>
        <v/>
      </c>
      <c r="AS20" s="15" t="str">
        <f t="shared" si="32"/>
        <v/>
      </c>
      <c r="AT20" s="15"/>
      <c r="AU20" s="11" t="str">
        <f t="shared" si="33"/>
        <v/>
      </c>
      <c r="AV20" s="11" t="str">
        <f t="shared" si="34"/>
        <v/>
      </c>
      <c r="AW20" s="11" t="str">
        <f t="shared" si="35"/>
        <v/>
      </c>
      <c r="AX20" s="11" t="str">
        <f t="shared" si="36"/>
        <v/>
      </c>
      <c r="AY20" s="11" t="str">
        <f t="shared" si="37"/>
        <v/>
      </c>
      <c r="AZ20" s="11" t="str">
        <f t="shared" si="38"/>
        <v/>
      </c>
      <c r="BA20" s="31"/>
      <c r="BB20" s="11" t="str">
        <f t="shared" si="39"/>
        <v/>
      </c>
      <c r="BC20" s="11" t="str">
        <f t="shared" si="40"/>
        <v/>
      </c>
      <c r="BD20" s="11" t="str">
        <f t="shared" si="41"/>
        <v/>
      </c>
      <c r="BE20" s="11" t="str">
        <f t="shared" si="42"/>
        <v/>
      </c>
      <c r="BF20" s="11" t="str">
        <f t="shared" si="43"/>
        <v/>
      </c>
      <c r="BG20" s="11" t="str">
        <f t="shared" si="44"/>
        <v/>
      </c>
    </row>
    <row r="21" spans="1:59">
      <c r="A21" s="20">
        <v>15</v>
      </c>
      <c r="B21" s="11" t="str">
        <f t="shared" si="1"/>
        <v/>
      </c>
      <c r="C21" s="29"/>
      <c r="D21" s="65" t="str">
        <f t="shared" si="2"/>
        <v/>
      </c>
      <c r="E21" s="10" t="str">
        <f t="shared" si="3"/>
        <v/>
      </c>
      <c r="F21" s="10" t="str">
        <f t="shared" si="4"/>
        <v/>
      </c>
      <c r="G21" s="31" t="str">
        <f t="shared" si="5"/>
        <v/>
      </c>
      <c r="H21" s="11" t="str">
        <f t="shared" si="6"/>
        <v/>
      </c>
      <c r="I21" s="61"/>
      <c r="J21" s="61"/>
      <c r="K21" s="61"/>
      <c r="L21" s="61"/>
      <c r="M21" s="61"/>
      <c r="N21" s="61"/>
      <c r="O21" s="67"/>
      <c r="P21" s="11" t="str">
        <f t="shared" si="7"/>
        <v/>
      </c>
      <c r="Q21" s="12" t="str">
        <f t="shared" si="8"/>
        <v/>
      </c>
      <c r="R21" s="12"/>
      <c r="S21" s="12" t="str">
        <f t="shared" si="9"/>
        <v/>
      </c>
      <c r="T21" s="12" t="str">
        <f t="shared" si="10"/>
        <v/>
      </c>
      <c r="U21" s="12" t="str">
        <f t="shared" si="11"/>
        <v/>
      </c>
      <c r="V21" s="12" t="str">
        <f t="shared" si="12"/>
        <v/>
      </c>
      <c r="W21" s="12" t="str">
        <f t="shared" si="13"/>
        <v/>
      </c>
      <c r="X21" s="12" t="str">
        <f t="shared" si="14"/>
        <v/>
      </c>
      <c r="Y21" s="12"/>
      <c r="Z21" s="9" t="str">
        <f t="shared" si="15"/>
        <v/>
      </c>
      <c r="AA21" s="9" t="str">
        <f t="shared" si="16"/>
        <v/>
      </c>
      <c r="AB21" s="9" t="str">
        <f t="shared" si="17"/>
        <v/>
      </c>
      <c r="AC21" s="9" t="str">
        <f t="shared" si="18"/>
        <v/>
      </c>
      <c r="AD21" s="9" t="str">
        <f t="shared" si="19"/>
        <v/>
      </c>
      <c r="AE21" s="9" t="str">
        <f t="shared" si="20"/>
        <v/>
      </c>
      <c r="AF21" s="9"/>
      <c r="AG21" s="12" t="str">
        <f t="shared" si="21"/>
        <v/>
      </c>
      <c r="AH21" s="12" t="str">
        <f t="shared" si="22"/>
        <v/>
      </c>
      <c r="AI21" s="12" t="str">
        <f t="shared" si="23"/>
        <v/>
      </c>
      <c r="AJ21" s="12" t="str">
        <f t="shared" si="24"/>
        <v/>
      </c>
      <c r="AK21" s="12" t="str">
        <f t="shared" si="25"/>
        <v/>
      </c>
      <c r="AL21" s="12" t="str">
        <f t="shared" si="26"/>
        <v/>
      </c>
      <c r="AM21" s="12"/>
      <c r="AN21" s="15" t="str">
        <f t="shared" si="27"/>
        <v/>
      </c>
      <c r="AO21" s="15" t="str">
        <f t="shared" si="28"/>
        <v/>
      </c>
      <c r="AP21" s="15" t="str">
        <f t="shared" si="29"/>
        <v/>
      </c>
      <c r="AQ21" s="15" t="str">
        <f t="shared" si="30"/>
        <v/>
      </c>
      <c r="AR21" s="15" t="str">
        <f t="shared" si="31"/>
        <v/>
      </c>
      <c r="AS21" s="15" t="str">
        <f t="shared" si="32"/>
        <v/>
      </c>
      <c r="AT21" s="15"/>
      <c r="AU21" s="11" t="str">
        <f t="shared" si="33"/>
        <v/>
      </c>
      <c r="AV21" s="11" t="str">
        <f t="shared" si="34"/>
        <v/>
      </c>
      <c r="AW21" s="11" t="str">
        <f t="shared" si="35"/>
        <v/>
      </c>
      <c r="AX21" s="11" t="str">
        <f t="shared" si="36"/>
        <v/>
      </c>
      <c r="AY21" s="11" t="str">
        <f t="shared" si="37"/>
        <v/>
      </c>
      <c r="AZ21" s="11" t="str">
        <f t="shared" si="38"/>
        <v/>
      </c>
      <c r="BA21" s="31"/>
      <c r="BB21" s="11" t="str">
        <f t="shared" si="39"/>
        <v/>
      </c>
      <c r="BC21" s="11" t="str">
        <f t="shared" si="40"/>
        <v/>
      </c>
      <c r="BD21" s="11" t="str">
        <f t="shared" si="41"/>
        <v/>
      </c>
      <c r="BE21" s="11" t="str">
        <f t="shared" si="42"/>
        <v/>
      </c>
      <c r="BF21" s="11" t="str">
        <f t="shared" si="43"/>
        <v/>
      </c>
      <c r="BG21" s="11" t="str">
        <f t="shared" si="44"/>
        <v/>
      </c>
    </row>
    <row r="22" spans="1:59">
      <c r="A22" s="20">
        <v>16</v>
      </c>
      <c r="B22" s="11" t="str">
        <f t="shared" si="1"/>
        <v/>
      </c>
      <c r="C22" s="29"/>
      <c r="D22" s="65" t="str">
        <f t="shared" si="2"/>
        <v/>
      </c>
      <c r="E22" s="10" t="str">
        <f t="shared" si="3"/>
        <v/>
      </c>
      <c r="F22" s="10" t="str">
        <f t="shared" si="4"/>
        <v/>
      </c>
      <c r="G22" s="31" t="str">
        <f t="shared" si="5"/>
        <v/>
      </c>
      <c r="H22" s="11" t="str">
        <f t="shared" si="6"/>
        <v/>
      </c>
      <c r="I22" s="61"/>
      <c r="J22" s="61"/>
      <c r="K22" s="61"/>
      <c r="L22" s="61"/>
      <c r="M22" s="61"/>
      <c r="N22" s="61"/>
      <c r="O22" s="67"/>
      <c r="P22" s="11" t="str">
        <f t="shared" si="7"/>
        <v/>
      </c>
      <c r="Q22" s="12" t="str">
        <f t="shared" si="8"/>
        <v/>
      </c>
      <c r="R22" s="12"/>
      <c r="S22" s="12" t="str">
        <f t="shared" si="9"/>
        <v/>
      </c>
      <c r="T22" s="12" t="str">
        <f t="shared" si="10"/>
        <v/>
      </c>
      <c r="U22" s="12" t="str">
        <f t="shared" si="11"/>
        <v/>
      </c>
      <c r="V22" s="12" t="str">
        <f t="shared" si="12"/>
        <v/>
      </c>
      <c r="W22" s="12" t="str">
        <f t="shared" si="13"/>
        <v/>
      </c>
      <c r="X22" s="12" t="str">
        <f t="shared" si="14"/>
        <v/>
      </c>
      <c r="Y22" s="12"/>
      <c r="Z22" s="9" t="str">
        <f t="shared" si="15"/>
        <v/>
      </c>
      <c r="AA22" s="9" t="str">
        <f t="shared" si="16"/>
        <v/>
      </c>
      <c r="AB22" s="9" t="str">
        <f t="shared" si="17"/>
        <v/>
      </c>
      <c r="AC22" s="9" t="str">
        <f t="shared" si="18"/>
        <v/>
      </c>
      <c r="AD22" s="9" t="str">
        <f t="shared" si="19"/>
        <v/>
      </c>
      <c r="AE22" s="9" t="str">
        <f t="shared" si="20"/>
        <v/>
      </c>
      <c r="AF22" s="9"/>
      <c r="AG22" s="12" t="str">
        <f t="shared" si="21"/>
        <v/>
      </c>
      <c r="AH22" s="12" t="str">
        <f t="shared" si="22"/>
        <v/>
      </c>
      <c r="AI22" s="12" t="str">
        <f t="shared" si="23"/>
        <v/>
      </c>
      <c r="AJ22" s="12" t="str">
        <f t="shared" si="24"/>
        <v/>
      </c>
      <c r="AK22" s="12" t="str">
        <f t="shared" si="25"/>
        <v/>
      </c>
      <c r="AL22" s="12" t="str">
        <f t="shared" si="26"/>
        <v/>
      </c>
      <c r="AM22" s="12"/>
      <c r="AN22" s="15" t="str">
        <f t="shared" si="27"/>
        <v/>
      </c>
      <c r="AO22" s="15" t="str">
        <f t="shared" si="28"/>
        <v/>
      </c>
      <c r="AP22" s="15" t="str">
        <f t="shared" si="29"/>
        <v/>
      </c>
      <c r="AQ22" s="15" t="str">
        <f t="shared" si="30"/>
        <v/>
      </c>
      <c r="AR22" s="15" t="str">
        <f t="shared" si="31"/>
        <v/>
      </c>
      <c r="AS22" s="15" t="str">
        <f t="shared" si="32"/>
        <v/>
      </c>
      <c r="AT22" s="15"/>
      <c r="AU22" s="11" t="str">
        <f t="shared" si="33"/>
        <v/>
      </c>
      <c r="AV22" s="11" t="str">
        <f t="shared" si="34"/>
        <v/>
      </c>
      <c r="AW22" s="11" t="str">
        <f t="shared" si="35"/>
        <v/>
      </c>
      <c r="AX22" s="11" t="str">
        <f t="shared" si="36"/>
        <v/>
      </c>
      <c r="AY22" s="11" t="str">
        <f t="shared" si="37"/>
        <v/>
      </c>
      <c r="AZ22" s="11" t="str">
        <f t="shared" si="38"/>
        <v/>
      </c>
      <c r="BA22" s="31"/>
      <c r="BB22" s="11" t="str">
        <f t="shared" si="39"/>
        <v/>
      </c>
      <c r="BC22" s="11" t="str">
        <f t="shared" si="40"/>
        <v/>
      </c>
      <c r="BD22" s="11" t="str">
        <f t="shared" si="41"/>
        <v/>
      </c>
      <c r="BE22" s="11" t="str">
        <f t="shared" si="42"/>
        <v/>
      </c>
      <c r="BF22" s="11" t="str">
        <f t="shared" si="43"/>
        <v/>
      </c>
      <c r="BG22" s="11" t="str">
        <f t="shared" si="44"/>
        <v/>
      </c>
    </row>
    <row r="23" spans="1:59">
      <c r="A23" s="20">
        <v>17</v>
      </c>
      <c r="B23" s="11" t="str">
        <f t="shared" si="1"/>
        <v/>
      </c>
      <c r="C23" s="29"/>
      <c r="D23" s="65" t="str">
        <f t="shared" si="2"/>
        <v/>
      </c>
      <c r="E23" s="10" t="str">
        <f t="shared" si="3"/>
        <v/>
      </c>
      <c r="F23" s="10" t="str">
        <f t="shared" si="4"/>
        <v/>
      </c>
      <c r="G23" s="31" t="str">
        <f t="shared" si="5"/>
        <v/>
      </c>
      <c r="H23" s="11" t="str">
        <f t="shared" si="6"/>
        <v/>
      </c>
      <c r="I23" s="61"/>
      <c r="J23" s="61"/>
      <c r="K23" s="61"/>
      <c r="L23" s="61"/>
      <c r="M23" s="61"/>
      <c r="N23" s="61"/>
      <c r="O23" s="67"/>
      <c r="P23" s="11" t="str">
        <f t="shared" si="7"/>
        <v/>
      </c>
      <c r="Q23" s="12" t="str">
        <f t="shared" si="8"/>
        <v/>
      </c>
      <c r="R23" s="12"/>
      <c r="S23" s="12" t="str">
        <f t="shared" si="9"/>
        <v/>
      </c>
      <c r="T23" s="12" t="str">
        <f t="shared" si="10"/>
        <v/>
      </c>
      <c r="U23" s="12" t="str">
        <f t="shared" si="11"/>
        <v/>
      </c>
      <c r="V23" s="12" t="str">
        <f t="shared" si="12"/>
        <v/>
      </c>
      <c r="W23" s="12" t="str">
        <f t="shared" si="13"/>
        <v/>
      </c>
      <c r="X23" s="12" t="str">
        <f t="shared" si="14"/>
        <v/>
      </c>
      <c r="Y23" s="12"/>
      <c r="Z23" s="9" t="str">
        <f t="shared" si="15"/>
        <v/>
      </c>
      <c r="AA23" s="9" t="str">
        <f t="shared" si="16"/>
        <v/>
      </c>
      <c r="AB23" s="9" t="str">
        <f t="shared" si="17"/>
        <v/>
      </c>
      <c r="AC23" s="9" t="str">
        <f t="shared" si="18"/>
        <v/>
      </c>
      <c r="AD23" s="9" t="str">
        <f t="shared" si="19"/>
        <v/>
      </c>
      <c r="AE23" s="9" t="str">
        <f t="shared" si="20"/>
        <v/>
      </c>
      <c r="AF23" s="9"/>
      <c r="AG23" s="12" t="str">
        <f t="shared" si="21"/>
        <v/>
      </c>
      <c r="AH23" s="12" t="str">
        <f t="shared" si="22"/>
        <v/>
      </c>
      <c r="AI23" s="12" t="str">
        <f t="shared" si="23"/>
        <v/>
      </c>
      <c r="AJ23" s="12" t="str">
        <f t="shared" si="24"/>
        <v/>
      </c>
      <c r="AK23" s="12" t="str">
        <f t="shared" si="25"/>
        <v/>
      </c>
      <c r="AL23" s="12" t="str">
        <f t="shared" si="26"/>
        <v/>
      </c>
      <c r="AM23" s="12"/>
      <c r="AN23" s="15" t="str">
        <f t="shared" si="27"/>
        <v/>
      </c>
      <c r="AO23" s="15" t="str">
        <f t="shared" si="28"/>
        <v/>
      </c>
      <c r="AP23" s="15" t="str">
        <f t="shared" si="29"/>
        <v/>
      </c>
      <c r="AQ23" s="15" t="str">
        <f t="shared" si="30"/>
        <v/>
      </c>
      <c r="AR23" s="15" t="str">
        <f t="shared" si="31"/>
        <v/>
      </c>
      <c r="AS23" s="15" t="str">
        <f t="shared" si="32"/>
        <v/>
      </c>
      <c r="AT23" s="15"/>
      <c r="AU23" s="11" t="str">
        <f t="shared" si="33"/>
        <v/>
      </c>
      <c r="AV23" s="11" t="str">
        <f t="shared" si="34"/>
        <v/>
      </c>
      <c r="AW23" s="11" t="str">
        <f t="shared" si="35"/>
        <v/>
      </c>
      <c r="AX23" s="11" t="str">
        <f t="shared" si="36"/>
        <v/>
      </c>
      <c r="AY23" s="11" t="str">
        <f t="shared" si="37"/>
        <v/>
      </c>
      <c r="AZ23" s="11" t="str">
        <f t="shared" si="38"/>
        <v/>
      </c>
      <c r="BA23" s="31"/>
      <c r="BB23" s="11" t="str">
        <f t="shared" si="39"/>
        <v/>
      </c>
      <c r="BC23" s="11" t="str">
        <f t="shared" si="40"/>
        <v/>
      </c>
      <c r="BD23" s="11" t="str">
        <f t="shared" si="41"/>
        <v/>
      </c>
      <c r="BE23" s="11" t="str">
        <f t="shared" si="42"/>
        <v/>
      </c>
      <c r="BF23" s="11" t="str">
        <f t="shared" si="43"/>
        <v/>
      </c>
      <c r="BG23" s="11" t="str">
        <f t="shared" si="44"/>
        <v/>
      </c>
    </row>
    <row r="24" spans="1:59">
      <c r="A24" s="20">
        <v>18</v>
      </c>
      <c r="B24" s="11" t="str">
        <f t="shared" si="1"/>
        <v/>
      </c>
      <c r="C24" s="29"/>
      <c r="D24" s="65" t="str">
        <f t="shared" si="2"/>
        <v/>
      </c>
      <c r="E24" s="10" t="str">
        <f t="shared" si="3"/>
        <v/>
      </c>
      <c r="F24" s="10" t="str">
        <f t="shared" si="4"/>
        <v/>
      </c>
      <c r="G24" s="31" t="str">
        <f t="shared" si="5"/>
        <v/>
      </c>
      <c r="H24" s="11" t="str">
        <f t="shared" si="6"/>
        <v/>
      </c>
      <c r="I24" s="61"/>
      <c r="J24" s="61"/>
      <c r="K24" s="61"/>
      <c r="L24" s="61"/>
      <c r="M24" s="61"/>
      <c r="N24" s="61"/>
      <c r="O24" s="67"/>
      <c r="P24" s="11" t="str">
        <f t="shared" si="7"/>
        <v/>
      </c>
      <c r="Q24" s="12" t="str">
        <f t="shared" si="8"/>
        <v/>
      </c>
      <c r="R24" s="12"/>
      <c r="S24" s="12" t="str">
        <f t="shared" si="9"/>
        <v/>
      </c>
      <c r="T24" s="12" t="str">
        <f t="shared" si="10"/>
        <v/>
      </c>
      <c r="U24" s="12" t="str">
        <f t="shared" si="11"/>
        <v/>
      </c>
      <c r="V24" s="12" t="str">
        <f t="shared" si="12"/>
        <v/>
      </c>
      <c r="W24" s="12" t="str">
        <f t="shared" si="13"/>
        <v/>
      </c>
      <c r="X24" s="12" t="str">
        <f t="shared" si="14"/>
        <v/>
      </c>
      <c r="Y24" s="12"/>
      <c r="Z24" s="9" t="str">
        <f t="shared" si="15"/>
        <v/>
      </c>
      <c r="AA24" s="9" t="str">
        <f t="shared" si="16"/>
        <v/>
      </c>
      <c r="AB24" s="9" t="str">
        <f t="shared" si="17"/>
        <v/>
      </c>
      <c r="AC24" s="9" t="str">
        <f t="shared" si="18"/>
        <v/>
      </c>
      <c r="AD24" s="9" t="str">
        <f t="shared" si="19"/>
        <v/>
      </c>
      <c r="AE24" s="9" t="str">
        <f t="shared" si="20"/>
        <v/>
      </c>
      <c r="AF24" s="9"/>
      <c r="AG24" s="12" t="str">
        <f t="shared" si="21"/>
        <v/>
      </c>
      <c r="AH24" s="12" t="str">
        <f t="shared" si="22"/>
        <v/>
      </c>
      <c r="AI24" s="12" t="str">
        <f t="shared" si="23"/>
        <v/>
      </c>
      <c r="AJ24" s="12" t="str">
        <f t="shared" si="24"/>
        <v/>
      </c>
      <c r="AK24" s="12" t="str">
        <f t="shared" si="25"/>
        <v/>
      </c>
      <c r="AL24" s="12" t="str">
        <f t="shared" si="26"/>
        <v/>
      </c>
      <c r="AM24" s="12"/>
      <c r="AN24" s="15" t="str">
        <f t="shared" si="27"/>
        <v/>
      </c>
      <c r="AO24" s="15" t="str">
        <f t="shared" si="28"/>
        <v/>
      </c>
      <c r="AP24" s="15" t="str">
        <f t="shared" si="29"/>
        <v/>
      </c>
      <c r="AQ24" s="15" t="str">
        <f t="shared" si="30"/>
        <v/>
      </c>
      <c r="AR24" s="15" t="str">
        <f t="shared" si="31"/>
        <v/>
      </c>
      <c r="AS24" s="15" t="str">
        <f t="shared" si="32"/>
        <v/>
      </c>
      <c r="AT24" s="15"/>
      <c r="AU24" s="11" t="str">
        <f t="shared" si="33"/>
        <v/>
      </c>
      <c r="AV24" s="11" t="str">
        <f t="shared" si="34"/>
        <v/>
      </c>
      <c r="AW24" s="11" t="str">
        <f t="shared" si="35"/>
        <v/>
      </c>
      <c r="AX24" s="11" t="str">
        <f t="shared" si="36"/>
        <v/>
      </c>
      <c r="AY24" s="11" t="str">
        <f t="shared" si="37"/>
        <v/>
      </c>
      <c r="AZ24" s="11" t="str">
        <f t="shared" si="38"/>
        <v/>
      </c>
      <c r="BA24" s="31"/>
      <c r="BB24" s="11" t="str">
        <f t="shared" si="39"/>
        <v/>
      </c>
      <c r="BC24" s="11" t="str">
        <f t="shared" si="40"/>
        <v/>
      </c>
      <c r="BD24" s="11" t="str">
        <f t="shared" si="41"/>
        <v/>
      </c>
      <c r="BE24" s="11" t="str">
        <f t="shared" si="42"/>
        <v/>
      </c>
      <c r="BF24" s="11" t="str">
        <f t="shared" si="43"/>
        <v/>
      </c>
      <c r="BG24" s="11" t="str">
        <f t="shared" si="44"/>
        <v/>
      </c>
    </row>
    <row r="25" spans="1:59">
      <c r="A25" s="20">
        <v>19</v>
      </c>
      <c r="B25" s="11" t="str">
        <f t="shared" si="1"/>
        <v/>
      </c>
      <c r="C25" s="29"/>
      <c r="D25" s="65" t="str">
        <f t="shared" si="2"/>
        <v/>
      </c>
      <c r="E25" s="10" t="str">
        <f t="shared" si="3"/>
        <v/>
      </c>
      <c r="F25" s="10" t="str">
        <f t="shared" si="4"/>
        <v/>
      </c>
      <c r="G25" s="31" t="str">
        <f t="shared" si="5"/>
        <v/>
      </c>
      <c r="H25" s="11" t="str">
        <f t="shared" si="6"/>
        <v/>
      </c>
      <c r="I25" s="61"/>
      <c r="J25" s="61"/>
      <c r="K25" s="61"/>
      <c r="L25" s="61"/>
      <c r="M25" s="61"/>
      <c r="N25" s="61"/>
      <c r="O25" s="67"/>
      <c r="P25" s="11" t="str">
        <f t="shared" si="7"/>
        <v/>
      </c>
      <c r="Q25" s="12" t="str">
        <f t="shared" si="8"/>
        <v/>
      </c>
      <c r="R25" s="12"/>
      <c r="S25" s="12" t="str">
        <f t="shared" si="9"/>
        <v/>
      </c>
      <c r="T25" s="12" t="str">
        <f t="shared" si="10"/>
        <v/>
      </c>
      <c r="U25" s="12" t="str">
        <f t="shared" si="11"/>
        <v/>
      </c>
      <c r="V25" s="12" t="str">
        <f t="shared" si="12"/>
        <v/>
      </c>
      <c r="W25" s="12" t="str">
        <f t="shared" si="13"/>
        <v/>
      </c>
      <c r="X25" s="12" t="str">
        <f t="shared" si="14"/>
        <v/>
      </c>
      <c r="Y25" s="12"/>
      <c r="Z25" s="9" t="str">
        <f t="shared" si="15"/>
        <v/>
      </c>
      <c r="AA25" s="9" t="str">
        <f t="shared" si="16"/>
        <v/>
      </c>
      <c r="AB25" s="9" t="str">
        <f t="shared" si="17"/>
        <v/>
      </c>
      <c r="AC25" s="9" t="str">
        <f t="shared" si="18"/>
        <v/>
      </c>
      <c r="AD25" s="9" t="str">
        <f t="shared" si="19"/>
        <v/>
      </c>
      <c r="AE25" s="9" t="str">
        <f t="shared" si="20"/>
        <v/>
      </c>
      <c r="AF25" s="9"/>
      <c r="AG25" s="12" t="str">
        <f t="shared" si="21"/>
        <v/>
      </c>
      <c r="AH25" s="12" t="str">
        <f t="shared" si="22"/>
        <v/>
      </c>
      <c r="AI25" s="12" t="str">
        <f t="shared" si="23"/>
        <v/>
      </c>
      <c r="AJ25" s="12" t="str">
        <f t="shared" si="24"/>
        <v/>
      </c>
      <c r="AK25" s="12" t="str">
        <f t="shared" si="25"/>
        <v/>
      </c>
      <c r="AL25" s="12" t="str">
        <f t="shared" si="26"/>
        <v/>
      </c>
      <c r="AM25" s="12"/>
      <c r="AN25" s="15" t="str">
        <f t="shared" si="27"/>
        <v/>
      </c>
      <c r="AO25" s="15" t="str">
        <f t="shared" si="28"/>
        <v/>
      </c>
      <c r="AP25" s="15" t="str">
        <f t="shared" si="29"/>
        <v/>
      </c>
      <c r="AQ25" s="15" t="str">
        <f t="shared" si="30"/>
        <v/>
      </c>
      <c r="AR25" s="15" t="str">
        <f t="shared" si="31"/>
        <v/>
      </c>
      <c r="AS25" s="15" t="str">
        <f t="shared" si="32"/>
        <v/>
      </c>
      <c r="AT25" s="15"/>
      <c r="AU25" s="11" t="str">
        <f t="shared" si="33"/>
        <v/>
      </c>
      <c r="AV25" s="11" t="str">
        <f t="shared" si="34"/>
        <v/>
      </c>
      <c r="AW25" s="11" t="str">
        <f t="shared" si="35"/>
        <v/>
      </c>
      <c r="AX25" s="11" t="str">
        <f t="shared" si="36"/>
        <v/>
      </c>
      <c r="AY25" s="11" t="str">
        <f t="shared" si="37"/>
        <v/>
      </c>
      <c r="AZ25" s="11" t="str">
        <f t="shared" si="38"/>
        <v/>
      </c>
      <c r="BA25" s="31"/>
      <c r="BB25" s="11" t="str">
        <f t="shared" si="39"/>
        <v/>
      </c>
      <c r="BC25" s="11" t="str">
        <f t="shared" si="40"/>
        <v/>
      </c>
      <c r="BD25" s="11" t="str">
        <f t="shared" si="41"/>
        <v/>
      </c>
      <c r="BE25" s="11" t="str">
        <f t="shared" si="42"/>
        <v/>
      </c>
      <c r="BF25" s="11" t="str">
        <f t="shared" si="43"/>
        <v/>
      </c>
      <c r="BG25" s="11" t="str">
        <f t="shared" si="44"/>
        <v/>
      </c>
    </row>
    <row r="26" spans="1:59">
      <c r="A26" s="20">
        <v>20</v>
      </c>
      <c r="B26" s="11" t="str">
        <f t="shared" si="1"/>
        <v/>
      </c>
      <c r="C26" s="29"/>
      <c r="D26" s="65" t="str">
        <f t="shared" si="2"/>
        <v/>
      </c>
      <c r="E26" s="10" t="str">
        <f t="shared" si="3"/>
        <v/>
      </c>
      <c r="F26" s="10" t="str">
        <f t="shared" si="4"/>
        <v/>
      </c>
      <c r="G26" s="31" t="str">
        <f t="shared" si="5"/>
        <v/>
      </c>
      <c r="H26" s="11" t="str">
        <f t="shared" si="6"/>
        <v/>
      </c>
      <c r="I26" s="61"/>
      <c r="J26" s="61"/>
      <c r="K26" s="61"/>
      <c r="L26" s="61"/>
      <c r="M26" s="61"/>
      <c r="N26" s="61"/>
      <c r="O26" s="67"/>
      <c r="P26" s="11" t="str">
        <f t="shared" si="7"/>
        <v/>
      </c>
      <c r="Q26" s="12" t="str">
        <f t="shared" si="8"/>
        <v/>
      </c>
      <c r="R26" s="12"/>
      <c r="S26" s="12" t="str">
        <f t="shared" si="9"/>
        <v/>
      </c>
      <c r="T26" s="12" t="str">
        <f t="shared" si="10"/>
        <v/>
      </c>
      <c r="U26" s="12" t="str">
        <f t="shared" si="11"/>
        <v/>
      </c>
      <c r="V26" s="12" t="str">
        <f t="shared" si="12"/>
        <v/>
      </c>
      <c r="W26" s="12" t="str">
        <f t="shared" si="13"/>
        <v/>
      </c>
      <c r="X26" s="12" t="str">
        <f t="shared" si="14"/>
        <v/>
      </c>
      <c r="Y26" s="12"/>
      <c r="Z26" s="9" t="str">
        <f t="shared" si="15"/>
        <v/>
      </c>
      <c r="AA26" s="9" t="str">
        <f t="shared" si="16"/>
        <v/>
      </c>
      <c r="AB26" s="9" t="str">
        <f t="shared" si="17"/>
        <v/>
      </c>
      <c r="AC26" s="9" t="str">
        <f t="shared" si="18"/>
        <v/>
      </c>
      <c r="AD26" s="9" t="str">
        <f t="shared" si="19"/>
        <v/>
      </c>
      <c r="AE26" s="9" t="str">
        <f t="shared" si="20"/>
        <v/>
      </c>
      <c r="AF26" s="9"/>
      <c r="AG26" s="12" t="str">
        <f t="shared" si="21"/>
        <v/>
      </c>
      <c r="AH26" s="12" t="str">
        <f t="shared" si="22"/>
        <v/>
      </c>
      <c r="AI26" s="12" t="str">
        <f t="shared" si="23"/>
        <v/>
      </c>
      <c r="AJ26" s="12" t="str">
        <f t="shared" si="24"/>
        <v/>
      </c>
      <c r="AK26" s="12" t="str">
        <f t="shared" si="25"/>
        <v/>
      </c>
      <c r="AL26" s="12" t="str">
        <f t="shared" si="26"/>
        <v/>
      </c>
      <c r="AM26" s="12"/>
      <c r="AN26" s="15" t="str">
        <f t="shared" si="27"/>
        <v/>
      </c>
      <c r="AO26" s="15" t="str">
        <f t="shared" si="28"/>
        <v/>
      </c>
      <c r="AP26" s="15" t="str">
        <f t="shared" si="29"/>
        <v/>
      </c>
      <c r="AQ26" s="15" t="str">
        <f t="shared" si="30"/>
        <v/>
      </c>
      <c r="AR26" s="15" t="str">
        <f t="shared" si="31"/>
        <v/>
      </c>
      <c r="AS26" s="15" t="str">
        <f t="shared" si="32"/>
        <v/>
      </c>
      <c r="AT26" s="15"/>
      <c r="AU26" s="11" t="str">
        <f t="shared" si="33"/>
        <v/>
      </c>
      <c r="AV26" s="11" t="str">
        <f t="shared" si="34"/>
        <v/>
      </c>
      <c r="AW26" s="11" t="str">
        <f t="shared" si="35"/>
        <v/>
      </c>
      <c r="AX26" s="11" t="str">
        <f t="shared" si="36"/>
        <v/>
      </c>
      <c r="AY26" s="11" t="str">
        <f t="shared" si="37"/>
        <v/>
      </c>
      <c r="AZ26" s="11" t="str">
        <f t="shared" si="38"/>
        <v/>
      </c>
      <c r="BA26" s="31"/>
      <c r="BB26" s="11" t="str">
        <f t="shared" si="39"/>
        <v/>
      </c>
      <c r="BC26" s="11" t="str">
        <f t="shared" si="40"/>
        <v/>
      </c>
      <c r="BD26" s="11" t="str">
        <f t="shared" si="41"/>
        <v/>
      </c>
      <c r="BE26" s="11" t="str">
        <f t="shared" si="42"/>
        <v/>
      </c>
      <c r="BF26" s="11" t="str">
        <f t="shared" si="43"/>
        <v/>
      </c>
      <c r="BG26" s="11" t="str">
        <f t="shared" si="44"/>
        <v/>
      </c>
    </row>
    <row r="27" spans="1:59">
      <c r="B27" s="11" t="str">
        <f t="shared" si="1"/>
        <v/>
      </c>
      <c r="C27" s="29"/>
      <c r="D27" s="65" t="str">
        <f t="shared" si="2"/>
        <v/>
      </c>
      <c r="E27" s="10" t="str">
        <f t="shared" si="3"/>
        <v/>
      </c>
      <c r="F27" s="10" t="str">
        <f t="shared" si="4"/>
        <v/>
      </c>
      <c r="G27" s="31" t="str">
        <f t="shared" si="5"/>
        <v/>
      </c>
      <c r="H27" s="11" t="str">
        <f t="shared" si="6"/>
        <v/>
      </c>
      <c r="I27" s="61"/>
      <c r="J27" s="61"/>
      <c r="K27" s="61"/>
      <c r="L27" s="61"/>
      <c r="M27" s="61"/>
      <c r="N27" s="61"/>
      <c r="O27" s="67"/>
      <c r="P27" s="11" t="str">
        <f t="shared" si="7"/>
        <v/>
      </c>
      <c r="Q27" s="12" t="str">
        <f t="shared" si="8"/>
        <v/>
      </c>
      <c r="R27" s="12"/>
      <c r="S27" s="12" t="str">
        <f t="shared" si="9"/>
        <v/>
      </c>
      <c r="T27" s="12" t="str">
        <f t="shared" si="10"/>
        <v/>
      </c>
      <c r="U27" s="12" t="str">
        <f t="shared" si="11"/>
        <v/>
      </c>
      <c r="V27" s="12" t="str">
        <f t="shared" si="12"/>
        <v/>
      </c>
      <c r="W27" s="12" t="str">
        <f t="shared" si="13"/>
        <v/>
      </c>
      <c r="X27" s="12" t="str">
        <f t="shared" si="14"/>
        <v/>
      </c>
      <c r="Y27" s="12"/>
      <c r="Z27" s="9" t="str">
        <f t="shared" si="15"/>
        <v/>
      </c>
      <c r="AA27" s="9" t="str">
        <f t="shared" si="16"/>
        <v/>
      </c>
      <c r="AB27" s="9" t="str">
        <f t="shared" si="17"/>
        <v/>
      </c>
      <c r="AC27" s="9" t="str">
        <f t="shared" si="18"/>
        <v/>
      </c>
      <c r="AD27" s="9" t="str">
        <f t="shared" si="19"/>
        <v/>
      </c>
      <c r="AE27" s="9" t="str">
        <f t="shared" si="20"/>
        <v/>
      </c>
      <c r="AF27" s="9"/>
      <c r="AG27" s="12" t="str">
        <f t="shared" si="21"/>
        <v/>
      </c>
      <c r="AH27" s="12" t="str">
        <f t="shared" si="22"/>
        <v/>
      </c>
      <c r="AI27" s="12" t="str">
        <f t="shared" si="23"/>
        <v/>
      </c>
      <c r="AJ27" s="12" t="str">
        <f t="shared" si="24"/>
        <v/>
      </c>
      <c r="AK27" s="12" t="str">
        <f t="shared" si="25"/>
        <v/>
      </c>
      <c r="AL27" s="12" t="str">
        <f t="shared" si="26"/>
        <v/>
      </c>
      <c r="AM27" s="12"/>
      <c r="AN27" s="15" t="str">
        <f t="shared" si="27"/>
        <v/>
      </c>
      <c r="AO27" s="15" t="str">
        <f t="shared" si="28"/>
        <v/>
      </c>
      <c r="AP27" s="15" t="str">
        <f t="shared" si="29"/>
        <v/>
      </c>
      <c r="AQ27" s="15" t="str">
        <f t="shared" si="30"/>
        <v/>
      </c>
      <c r="AR27" s="15" t="str">
        <f t="shared" si="31"/>
        <v/>
      </c>
      <c r="AS27" s="15" t="str">
        <f t="shared" si="32"/>
        <v/>
      </c>
      <c r="AT27" s="15"/>
      <c r="AU27" s="11" t="str">
        <f t="shared" si="33"/>
        <v/>
      </c>
      <c r="AV27" s="11" t="str">
        <f t="shared" si="34"/>
        <v/>
      </c>
      <c r="AW27" s="11" t="str">
        <f t="shared" si="35"/>
        <v/>
      </c>
      <c r="AX27" s="11" t="str">
        <f t="shared" si="36"/>
        <v/>
      </c>
      <c r="AY27" s="11" t="str">
        <f t="shared" si="37"/>
        <v/>
      </c>
      <c r="AZ27" s="11" t="str">
        <f t="shared" si="38"/>
        <v/>
      </c>
      <c r="BA27" s="31"/>
      <c r="BB27" s="11" t="str">
        <f t="shared" si="39"/>
        <v/>
      </c>
      <c r="BC27" s="11" t="str">
        <f t="shared" si="40"/>
        <v/>
      </c>
      <c r="BD27" s="11" t="str">
        <f t="shared" si="41"/>
        <v/>
      </c>
      <c r="BE27" s="11" t="str">
        <f t="shared" si="42"/>
        <v/>
      </c>
      <c r="BF27" s="11" t="str">
        <f t="shared" si="43"/>
        <v/>
      </c>
      <c r="BG27" s="11" t="str">
        <f t="shared" si="44"/>
        <v/>
      </c>
    </row>
    <row r="28" spans="1:59">
      <c r="B28" s="11" t="str">
        <f t="shared" si="1"/>
        <v/>
      </c>
      <c r="C28" s="29"/>
      <c r="D28" s="65" t="str">
        <f t="shared" si="2"/>
        <v/>
      </c>
      <c r="E28" s="10" t="str">
        <f t="shared" si="3"/>
        <v/>
      </c>
      <c r="F28" s="10" t="str">
        <f t="shared" si="4"/>
        <v/>
      </c>
      <c r="G28" s="31" t="str">
        <f t="shared" si="5"/>
        <v/>
      </c>
      <c r="H28" s="11" t="str">
        <f t="shared" si="6"/>
        <v/>
      </c>
      <c r="I28" s="61"/>
      <c r="J28" s="61"/>
      <c r="K28" s="61"/>
      <c r="L28" s="61"/>
      <c r="M28" s="61"/>
      <c r="N28" s="61"/>
      <c r="O28" s="67"/>
      <c r="P28" s="11" t="str">
        <f t="shared" si="7"/>
        <v/>
      </c>
      <c r="Q28" s="12" t="str">
        <f t="shared" si="8"/>
        <v/>
      </c>
      <c r="R28" s="12"/>
      <c r="S28" s="12" t="str">
        <f t="shared" si="9"/>
        <v/>
      </c>
      <c r="T28" s="12" t="str">
        <f t="shared" si="10"/>
        <v/>
      </c>
      <c r="U28" s="12" t="str">
        <f t="shared" si="11"/>
        <v/>
      </c>
      <c r="V28" s="12" t="str">
        <f t="shared" si="12"/>
        <v/>
      </c>
      <c r="W28" s="12" t="str">
        <f t="shared" si="13"/>
        <v/>
      </c>
      <c r="X28" s="12" t="str">
        <f t="shared" si="14"/>
        <v/>
      </c>
      <c r="Y28" s="12"/>
      <c r="Z28" s="9" t="str">
        <f t="shared" si="15"/>
        <v/>
      </c>
      <c r="AA28" s="9" t="str">
        <f t="shared" si="16"/>
        <v/>
      </c>
      <c r="AB28" s="9" t="str">
        <f t="shared" si="17"/>
        <v/>
      </c>
      <c r="AC28" s="9" t="str">
        <f t="shared" si="18"/>
        <v/>
      </c>
      <c r="AD28" s="9" t="str">
        <f t="shared" si="19"/>
        <v/>
      </c>
      <c r="AE28" s="9" t="str">
        <f t="shared" si="20"/>
        <v/>
      </c>
      <c r="AF28" s="9"/>
      <c r="AG28" s="12" t="str">
        <f t="shared" si="21"/>
        <v/>
      </c>
      <c r="AH28" s="12" t="str">
        <f t="shared" si="22"/>
        <v/>
      </c>
      <c r="AI28" s="12" t="str">
        <f t="shared" si="23"/>
        <v/>
      </c>
      <c r="AJ28" s="12" t="str">
        <f t="shared" si="24"/>
        <v/>
      </c>
      <c r="AK28" s="12" t="str">
        <f t="shared" si="25"/>
        <v/>
      </c>
      <c r="AL28" s="12" t="str">
        <f t="shared" si="26"/>
        <v/>
      </c>
      <c r="AM28" s="12"/>
      <c r="AN28" s="15" t="str">
        <f t="shared" si="27"/>
        <v/>
      </c>
      <c r="AO28" s="15" t="str">
        <f t="shared" si="28"/>
        <v/>
      </c>
      <c r="AP28" s="15" t="str">
        <f t="shared" si="29"/>
        <v/>
      </c>
      <c r="AQ28" s="15" t="str">
        <f t="shared" si="30"/>
        <v/>
      </c>
      <c r="AR28" s="15" t="str">
        <f t="shared" si="31"/>
        <v/>
      </c>
      <c r="AS28" s="15" t="str">
        <f t="shared" si="32"/>
        <v/>
      </c>
      <c r="AT28" s="15"/>
      <c r="AU28" s="11" t="str">
        <f t="shared" si="33"/>
        <v/>
      </c>
      <c r="AV28" s="11" t="str">
        <f t="shared" si="34"/>
        <v/>
      </c>
      <c r="AW28" s="11" t="str">
        <f t="shared" si="35"/>
        <v/>
      </c>
      <c r="AX28" s="11" t="str">
        <f t="shared" si="36"/>
        <v/>
      </c>
      <c r="AY28" s="11" t="str">
        <f t="shared" si="37"/>
        <v/>
      </c>
      <c r="AZ28" s="11" t="str">
        <f t="shared" si="38"/>
        <v/>
      </c>
      <c r="BA28" s="31"/>
      <c r="BB28" s="11" t="str">
        <f t="shared" si="39"/>
        <v/>
      </c>
      <c r="BC28" s="11" t="str">
        <f t="shared" si="40"/>
        <v/>
      </c>
      <c r="BD28" s="11" t="str">
        <f t="shared" si="41"/>
        <v/>
      </c>
      <c r="BE28" s="11" t="str">
        <f t="shared" si="42"/>
        <v/>
      </c>
      <c r="BF28" s="11" t="str">
        <f t="shared" si="43"/>
        <v/>
      </c>
      <c r="BG28" s="11" t="str">
        <f t="shared" si="44"/>
        <v/>
      </c>
    </row>
    <row r="29" spans="1:59">
      <c r="B29" s="11" t="str">
        <f t="shared" si="1"/>
        <v/>
      </c>
      <c r="C29" s="29"/>
      <c r="D29" s="65" t="str">
        <f t="shared" si="2"/>
        <v/>
      </c>
      <c r="E29" s="10" t="str">
        <f t="shared" si="3"/>
        <v/>
      </c>
      <c r="F29" s="10" t="str">
        <f t="shared" si="4"/>
        <v/>
      </c>
      <c r="G29" s="31" t="str">
        <f t="shared" si="5"/>
        <v/>
      </c>
      <c r="H29" s="11" t="str">
        <f t="shared" si="6"/>
        <v/>
      </c>
      <c r="I29" s="61"/>
      <c r="J29" s="61"/>
      <c r="K29" s="61"/>
      <c r="L29" s="61"/>
      <c r="M29" s="61"/>
      <c r="N29" s="61"/>
      <c r="O29" s="67"/>
      <c r="P29" s="11" t="str">
        <f t="shared" si="7"/>
        <v/>
      </c>
      <c r="Q29" s="12" t="str">
        <f t="shared" si="8"/>
        <v/>
      </c>
      <c r="R29" s="12"/>
      <c r="S29" s="12" t="str">
        <f t="shared" si="9"/>
        <v/>
      </c>
      <c r="T29" s="12" t="str">
        <f t="shared" si="10"/>
        <v/>
      </c>
      <c r="U29" s="12" t="str">
        <f t="shared" si="11"/>
        <v/>
      </c>
      <c r="V29" s="12" t="str">
        <f t="shared" si="12"/>
        <v/>
      </c>
      <c r="W29" s="12" t="str">
        <f t="shared" si="13"/>
        <v/>
      </c>
      <c r="X29" s="12" t="str">
        <f t="shared" si="14"/>
        <v/>
      </c>
      <c r="Y29" s="12"/>
      <c r="Z29" s="9" t="str">
        <f t="shared" si="15"/>
        <v/>
      </c>
      <c r="AA29" s="9" t="str">
        <f t="shared" si="16"/>
        <v/>
      </c>
      <c r="AB29" s="9" t="str">
        <f t="shared" si="17"/>
        <v/>
      </c>
      <c r="AC29" s="9" t="str">
        <f t="shared" si="18"/>
        <v/>
      </c>
      <c r="AD29" s="9" t="str">
        <f t="shared" si="19"/>
        <v/>
      </c>
      <c r="AE29" s="9" t="str">
        <f t="shared" si="20"/>
        <v/>
      </c>
      <c r="AF29" s="9"/>
      <c r="AG29" s="12" t="str">
        <f t="shared" si="21"/>
        <v/>
      </c>
      <c r="AH29" s="12" t="str">
        <f t="shared" si="22"/>
        <v/>
      </c>
      <c r="AI29" s="12" t="str">
        <f t="shared" si="23"/>
        <v/>
      </c>
      <c r="AJ29" s="12" t="str">
        <f t="shared" si="24"/>
        <v/>
      </c>
      <c r="AK29" s="12" t="str">
        <f t="shared" si="25"/>
        <v/>
      </c>
      <c r="AL29" s="12" t="str">
        <f t="shared" si="26"/>
        <v/>
      </c>
      <c r="AM29" s="12"/>
      <c r="AN29" s="15" t="str">
        <f t="shared" si="27"/>
        <v/>
      </c>
      <c r="AO29" s="15" t="str">
        <f t="shared" si="28"/>
        <v/>
      </c>
      <c r="AP29" s="15" t="str">
        <f t="shared" si="29"/>
        <v/>
      </c>
      <c r="AQ29" s="15" t="str">
        <f t="shared" si="30"/>
        <v/>
      </c>
      <c r="AR29" s="15" t="str">
        <f t="shared" si="31"/>
        <v/>
      </c>
      <c r="AS29" s="15" t="str">
        <f t="shared" si="32"/>
        <v/>
      </c>
      <c r="AT29" s="15"/>
      <c r="AU29" s="11" t="str">
        <f t="shared" si="33"/>
        <v/>
      </c>
      <c r="AV29" s="11" t="str">
        <f t="shared" si="34"/>
        <v/>
      </c>
      <c r="AW29" s="11" t="str">
        <f t="shared" si="35"/>
        <v/>
      </c>
      <c r="AX29" s="11" t="str">
        <f t="shared" si="36"/>
        <v/>
      </c>
      <c r="AY29" s="11" t="str">
        <f t="shared" si="37"/>
        <v/>
      </c>
      <c r="AZ29" s="11" t="str">
        <f t="shared" si="38"/>
        <v/>
      </c>
      <c r="BA29" s="31"/>
      <c r="BB29" s="11" t="str">
        <f t="shared" si="39"/>
        <v/>
      </c>
      <c r="BC29" s="11" t="str">
        <f t="shared" si="40"/>
        <v/>
      </c>
      <c r="BD29" s="11" t="str">
        <f t="shared" si="41"/>
        <v/>
      </c>
      <c r="BE29" s="11" t="str">
        <f t="shared" si="42"/>
        <v/>
      </c>
      <c r="BF29" s="11" t="str">
        <f t="shared" si="43"/>
        <v/>
      </c>
      <c r="BG29" s="11" t="str">
        <f t="shared" si="44"/>
        <v/>
      </c>
    </row>
    <row r="30" spans="1:59">
      <c r="B30" s="11" t="str">
        <f t="shared" si="1"/>
        <v/>
      </c>
      <c r="C30" s="29"/>
      <c r="D30" s="65" t="str">
        <f t="shared" si="2"/>
        <v/>
      </c>
      <c r="E30" s="10" t="str">
        <f t="shared" si="3"/>
        <v/>
      </c>
      <c r="F30" s="10" t="str">
        <f t="shared" si="4"/>
        <v/>
      </c>
      <c r="G30" s="31" t="str">
        <f t="shared" si="5"/>
        <v/>
      </c>
      <c r="H30" s="11" t="str">
        <f t="shared" si="6"/>
        <v/>
      </c>
      <c r="I30" s="61"/>
      <c r="J30" s="61"/>
      <c r="K30" s="61"/>
      <c r="L30" s="61"/>
      <c r="M30" s="61"/>
      <c r="N30" s="61"/>
      <c r="O30" s="67"/>
      <c r="P30" s="11" t="str">
        <f t="shared" si="7"/>
        <v/>
      </c>
      <c r="Q30" s="12" t="str">
        <f t="shared" si="8"/>
        <v/>
      </c>
      <c r="R30" s="12"/>
      <c r="S30" s="12" t="str">
        <f t="shared" si="9"/>
        <v/>
      </c>
      <c r="T30" s="12" t="str">
        <f t="shared" si="10"/>
        <v/>
      </c>
      <c r="U30" s="12" t="str">
        <f t="shared" si="11"/>
        <v/>
      </c>
      <c r="V30" s="12" t="str">
        <f t="shared" si="12"/>
        <v/>
      </c>
      <c r="W30" s="12" t="str">
        <f t="shared" si="13"/>
        <v/>
      </c>
      <c r="X30" s="12" t="str">
        <f t="shared" si="14"/>
        <v/>
      </c>
      <c r="Y30" s="12"/>
      <c r="Z30" s="9" t="str">
        <f t="shared" si="15"/>
        <v/>
      </c>
      <c r="AA30" s="9" t="str">
        <f t="shared" si="16"/>
        <v/>
      </c>
      <c r="AB30" s="9" t="str">
        <f t="shared" si="17"/>
        <v/>
      </c>
      <c r="AC30" s="9" t="str">
        <f t="shared" si="18"/>
        <v/>
      </c>
      <c r="AD30" s="9" t="str">
        <f t="shared" si="19"/>
        <v/>
      </c>
      <c r="AE30" s="9" t="str">
        <f t="shared" si="20"/>
        <v/>
      </c>
      <c r="AF30" s="9"/>
      <c r="AG30" s="12" t="str">
        <f t="shared" si="21"/>
        <v/>
      </c>
      <c r="AH30" s="12" t="str">
        <f t="shared" si="22"/>
        <v/>
      </c>
      <c r="AI30" s="12" t="str">
        <f t="shared" si="23"/>
        <v/>
      </c>
      <c r="AJ30" s="12" t="str">
        <f t="shared" si="24"/>
        <v/>
      </c>
      <c r="AK30" s="12" t="str">
        <f t="shared" si="25"/>
        <v/>
      </c>
      <c r="AL30" s="12" t="str">
        <f t="shared" si="26"/>
        <v/>
      </c>
      <c r="AM30" s="12"/>
      <c r="AN30" s="15" t="str">
        <f t="shared" si="27"/>
        <v/>
      </c>
      <c r="AO30" s="15" t="str">
        <f t="shared" si="28"/>
        <v/>
      </c>
      <c r="AP30" s="15" t="str">
        <f t="shared" si="29"/>
        <v/>
      </c>
      <c r="AQ30" s="15" t="str">
        <f t="shared" si="30"/>
        <v/>
      </c>
      <c r="AR30" s="15" t="str">
        <f t="shared" si="31"/>
        <v/>
      </c>
      <c r="AS30" s="15" t="str">
        <f t="shared" si="32"/>
        <v/>
      </c>
      <c r="AT30" s="15"/>
      <c r="AU30" s="11" t="str">
        <f t="shared" si="33"/>
        <v/>
      </c>
      <c r="AV30" s="11" t="str">
        <f t="shared" si="34"/>
        <v/>
      </c>
      <c r="AW30" s="11" t="str">
        <f t="shared" si="35"/>
        <v/>
      </c>
      <c r="AX30" s="11" t="str">
        <f t="shared" si="36"/>
        <v/>
      </c>
      <c r="AY30" s="11" t="str">
        <f t="shared" si="37"/>
        <v/>
      </c>
      <c r="AZ30" s="11" t="str">
        <f t="shared" si="38"/>
        <v/>
      </c>
      <c r="BA30" s="31"/>
      <c r="BB30" s="11" t="str">
        <f t="shared" si="39"/>
        <v/>
      </c>
      <c r="BC30" s="11" t="str">
        <f t="shared" si="40"/>
        <v/>
      </c>
      <c r="BD30" s="11" t="str">
        <f t="shared" si="41"/>
        <v/>
      </c>
      <c r="BE30" s="11" t="str">
        <f t="shared" si="42"/>
        <v/>
      </c>
      <c r="BF30" s="11" t="str">
        <f t="shared" si="43"/>
        <v/>
      </c>
      <c r="BG30" s="11" t="str">
        <f t="shared" si="44"/>
        <v/>
      </c>
    </row>
    <row r="31" spans="1:59">
      <c r="B31" s="11" t="str">
        <f t="shared" si="1"/>
        <v/>
      </c>
      <c r="C31" s="29"/>
      <c r="D31" s="65" t="str">
        <f t="shared" si="2"/>
        <v/>
      </c>
      <c r="E31" s="10" t="str">
        <f t="shared" si="3"/>
        <v/>
      </c>
      <c r="F31" s="10" t="str">
        <f t="shared" si="4"/>
        <v/>
      </c>
      <c r="G31" s="31" t="str">
        <f t="shared" si="5"/>
        <v/>
      </c>
      <c r="H31" s="11" t="str">
        <f t="shared" si="6"/>
        <v/>
      </c>
      <c r="I31" s="61"/>
      <c r="J31" s="61"/>
      <c r="K31" s="61"/>
      <c r="L31" s="61"/>
      <c r="M31" s="61"/>
      <c r="N31" s="61"/>
      <c r="O31" s="67"/>
      <c r="P31" s="11" t="str">
        <f t="shared" si="7"/>
        <v/>
      </c>
      <c r="Q31" s="12" t="str">
        <f t="shared" si="8"/>
        <v/>
      </c>
      <c r="R31" s="12"/>
      <c r="S31" s="12" t="str">
        <f t="shared" si="9"/>
        <v/>
      </c>
      <c r="T31" s="12" t="str">
        <f t="shared" si="10"/>
        <v/>
      </c>
      <c r="U31" s="12" t="str">
        <f t="shared" si="11"/>
        <v/>
      </c>
      <c r="V31" s="12" t="str">
        <f t="shared" si="12"/>
        <v/>
      </c>
      <c r="W31" s="12" t="str">
        <f t="shared" si="13"/>
        <v/>
      </c>
      <c r="X31" s="12" t="str">
        <f t="shared" si="14"/>
        <v/>
      </c>
      <c r="Y31" s="12"/>
      <c r="Z31" s="9" t="str">
        <f t="shared" si="15"/>
        <v/>
      </c>
      <c r="AA31" s="9" t="str">
        <f t="shared" si="16"/>
        <v/>
      </c>
      <c r="AB31" s="9" t="str">
        <f t="shared" si="17"/>
        <v/>
      </c>
      <c r="AC31" s="9" t="str">
        <f t="shared" si="18"/>
        <v/>
      </c>
      <c r="AD31" s="9" t="str">
        <f t="shared" si="19"/>
        <v/>
      </c>
      <c r="AE31" s="9" t="str">
        <f t="shared" si="20"/>
        <v/>
      </c>
      <c r="AF31" s="9"/>
      <c r="AG31" s="12" t="str">
        <f t="shared" si="21"/>
        <v/>
      </c>
      <c r="AH31" s="12" t="str">
        <f t="shared" si="22"/>
        <v/>
      </c>
      <c r="AI31" s="12" t="str">
        <f t="shared" si="23"/>
        <v/>
      </c>
      <c r="AJ31" s="12" t="str">
        <f t="shared" si="24"/>
        <v/>
      </c>
      <c r="AK31" s="12" t="str">
        <f t="shared" si="25"/>
        <v/>
      </c>
      <c r="AL31" s="12" t="str">
        <f t="shared" si="26"/>
        <v/>
      </c>
      <c r="AM31" s="12"/>
      <c r="AN31" s="15" t="str">
        <f t="shared" si="27"/>
        <v/>
      </c>
      <c r="AO31" s="15" t="str">
        <f t="shared" si="28"/>
        <v/>
      </c>
      <c r="AP31" s="15" t="str">
        <f t="shared" si="29"/>
        <v/>
      </c>
      <c r="AQ31" s="15" t="str">
        <f t="shared" si="30"/>
        <v/>
      </c>
      <c r="AR31" s="15" t="str">
        <f t="shared" si="31"/>
        <v/>
      </c>
      <c r="AS31" s="15" t="str">
        <f t="shared" si="32"/>
        <v/>
      </c>
      <c r="AT31" s="15"/>
      <c r="AU31" s="11" t="str">
        <f t="shared" si="33"/>
        <v/>
      </c>
      <c r="AV31" s="11" t="str">
        <f t="shared" si="34"/>
        <v/>
      </c>
      <c r="AW31" s="11" t="str">
        <f t="shared" si="35"/>
        <v/>
      </c>
      <c r="AX31" s="11" t="str">
        <f t="shared" si="36"/>
        <v/>
      </c>
      <c r="AY31" s="11" t="str">
        <f t="shared" si="37"/>
        <v/>
      </c>
      <c r="AZ31" s="11" t="str">
        <f t="shared" si="38"/>
        <v/>
      </c>
      <c r="BA31" s="31"/>
      <c r="BB31" s="11" t="str">
        <f t="shared" si="39"/>
        <v/>
      </c>
      <c r="BC31" s="11" t="str">
        <f t="shared" si="40"/>
        <v/>
      </c>
      <c r="BD31" s="11" t="str">
        <f t="shared" si="41"/>
        <v/>
      </c>
      <c r="BE31" s="11" t="str">
        <f t="shared" si="42"/>
        <v/>
      </c>
      <c r="BF31" s="11" t="str">
        <f t="shared" si="43"/>
        <v/>
      </c>
      <c r="BG31" s="11" t="str">
        <f t="shared" si="44"/>
        <v/>
      </c>
    </row>
    <row r="32" spans="1:59">
      <c r="B32" s="11" t="str">
        <f t="shared" si="1"/>
        <v/>
      </c>
      <c r="C32" s="29"/>
      <c r="D32" s="65" t="str">
        <f t="shared" si="2"/>
        <v/>
      </c>
      <c r="E32" s="10" t="str">
        <f t="shared" si="3"/>
        <v/>
      </c>
      <c r="F32" s="10" t="str">
        <f t="shared" si="4"/>
        <v/>
      </c>
      <c r="G32" s="31" t="str">
        <f t="shared" si="5"/>
        <v/>
      </c>
      <c r="H32" s="11" t="str">
        <f t="shared" si="6"/>
        <v/>
      </c>
      <c r="I32" s="61"/>
      <c r="J32" s="61"/>
      <c r="K32" s="61"/>
      <c r="L32" s="61"/>
      <c r="M32" s="61"/>
      <c r="N32" s="61"/>
      <c r="O32" s="67"/>
      <c r="P32" s="11" t="str">
        <f t="shared" si="7"/>
        <v/>
      </c>
      <c r="Q32" s="12" t="str">
        <f t="shared" si="8"/>
        <v/>
      </c>
      <c r="R32" s="12"/>
      <c r="S32" s="12" t="str">
        <f t="shared" si="9"/>
        <v/>
      </c>
      <c r="T32" s="12" t="str">
        <f t="shared" si="10"/>
        <v/>
      </c>
      <c r="U32" s="12" t="str">
        <f t="shared" si="11"/>
        <v/>
      </c>
      <c r="V32" s="12" t="str">
        <f t="shared" si="12"/>
        <v/>
      </c>
      <c r="W32" s="12" t="str">
        <f t="shared" si="13"/>
        <v/>
      </c>
      <c r="X32" s="12" t="str">
        <f t="shared" si="14"/>
        <v/>
      </c>
      <c r="Y32" s="12"/>
      <c r="Z32" s="9" t="str">
        <f t="shared" si="15"/>
        <v/>
      </c>
      <c r="AA32" s="9" t="str">
        <f t="shared" si="16"/>
        <v/>
      </c>
      <c r="AB32" s="9" t="str">
        <f t="shared" si="17"/>
        <v/>
      </c>
      <c r="AC32" s="9" t="str">
        <f t="shared" si="18"/>
        <v/>
      </c>
      <c r="AD32" s="9" t="str">
        <f t="shared" si="19"/>
        <v/>
      </c>
      <c r="AE32" s="9" t="str">
        <f t="shared" si="20"/>
        <v/>
      </c>
      <c r="AF32" s="9"/>
      <c r="AG32" s="12" t="str">
        <f t="shared" si="21"/>
        <v/>
      </c>
      <c r="AH32" s="12" t="str">
        <f t="shared" si="22"/>
        <v/>
      </c>
      <c r="AI32" s="12" t="str">
        <f t="shared" si="23"/>
        <v/>
      </c>
      <c r="AJ32" s="12" t="str">
        <f t="shared" si="24"/>
        <v/>
      </c>
      <c r="AK32" s="12" t="str">
        <f t="shared" si="25"/>
        <v/>
      </c>
      <c r="AL32" s="12" t="str">
        <f t="shared" si="26"/>
        <v/>
      </c>
      <c r="AM32" s="12"/>
      <c r="AN32" s="15" t="str">
        <f t="shared" si="27"/>
        <v/>
      </c>
      <c r="AO32" s="15" t="str">
        <f t="shared" si="28"/>
        <v/>
      </c>
      <c r="AP32" s="15" t="str">
        <f t="shared" si="29"/>
        <v/>
      </c>
      <c r="AQ32" s="15" t="str">
        <f t="shared" si="30"/>
        <v/>
      </c>
      <c r="AR32" s="15" t="str">
        <f t="shared" si="31"/>
        <v/>
      </c>
      <c r="AS32" s="15" t="str">
        <f t="shared" si="32"/>
        <v/>
      </c>
      <c r="AT32" s="15"/>
      <c r="AU32" s="11" t="str">
        <f t="shared" si="33"/>
        <v/>
      </c>
      <c r="AV32" s="11" t="str">
        <f t="shared" si="34"/>
        <v/>
      </c>
      <c r="AW32" s="11" t="str">
        <f t="shared" si="35"/>
        <v/>
      </c>
      <c r="AX32" s="11" t="str">
        <f t="shared" si="36"/>
        <v/>
      </c>
      <c r="AY32" s="11" t="str">
        <f t="shared" si="37"/>
        <v/>
      </c>
      <c r="AZ32" s="11" t="str">
        <f t="shared" si="38"/>
        <v/>
      </c>
      <c r="BA32" s="31"/>
      <c r="BB32" s="11" t="str">
        <f t="shared" si="39"/>
        <v/>
      </c>
      <c r="BC32" s="11" t="str">
        <f t="shared" si="40"/>
        <v/>
      </c>
      <c r="BD32" s="11" t="str">
        <f t="shared" si="41"/>
        <v/>
      </c>
      <c r="BE32" s="11" t="str">
        <f t="shared" si="42"/>
        <v/>
      </c>
      <c r="BF32" s="11" t="str">
        <f t="shared" si="43"/>
        <v/>
      </c>
      <c r="BG32" s="11" t="str">
        <f t="shared" si="44"/>
        <v/>
      </c>
    </row>
    <row r="33" spans="2:59">
      <c r="B33" s="11" t="str">
        <f t="shared" si="1"/>
        <v/>
      </c>
      <c r="C33" s="29"/>
      <c r="D33" s="65" t="str">
        <f t="shared" si="2"/>
        <v/>
      </c>
      <c r="E33" s="10" t="str">
        <f t="shared" si="3"/>
        <v/>
      </c>
      <c r="F33" s="10" t="str">
        <f t="shared" si="4"/>
        <v/>
      </c>
      <c r="G33" s="31" t="str">
        <f t="shared" si="5"/>
        <v/>
      </c>
      <c r="H33" s="11" t="str">
        <f t="shared" si="6"/>
        <v/>
      </c>
      <c r="I33" s="61"/>
      <c r="J33" s="61"/>
      <c r="K33" s="61"/>
      <c r="L33" s="61"/>
      <c r="M33" s="61"/>
      <c r="N33" s="61"/>
      <c r="O33" s="67"/>
      <c r="P33" s="11" t="str">
        <f t="shared" si="7"/>
        <v/>
      </c>
      <c r="Q33" s="12" t="str">
        <f t="shared" si="8"/>
        <v/>
      </c>
      <c r="R33" s="12"/>
      <c r="S33" s="12" t="str">
        <f t="shared" si="9"/>
        <v/>
      </c>
      <c r="T33" s="12" t="str">
        <f t="shared" si="10"/>
        <v/>
      </c>
      <c r="U33" s="12" t="str">
        <f t="shared" si="11"/>
        <v/>
      </c>
      <c r="V33" s="12" t="str">
        <f t="shared" si="12"/>
        <v/>
      </c>
      <c r="W33" s="12" t="str">
        <f t="shared" si="13"/>
        <v/>
      </c>
      <c r="X33" s="12" t="str">
        <f t="shared" si="14"/>
        <v/>
      </c>
      <c r="Y33" s="12"/>
      <c r="Z33" s="9" t="str">
        <f t="shared" si="15"/>
        <v/>
      </c>
      <c r="AA33" s="9" t="str">
        <f t="shared" si="16"/>
        <v/>
      </c>
      <c r="AB33" s="9" t="str">
        <f t="shared" si="17"/>
        <v/>
      </c>
      <c r="AC33" s="9" t="str">
        <f t="shared" si="18"/>
        <v/>
      </c>
      <c r="AD33" s="9" t="str">
        <f t="shared" si="19"/>
        <v/>
      </c>
      <c r="AE33" s="9" t="str">
        <f t="shared" si="20"/>
        <v/>
      </c>
      <c r="AF33" s="9"/>
      <c r="AG33" s="12" t="str">
        <f t="shared" si="21"/>
        <v/>
      </c>
      <c r="AH33" s="12" t="str">
        <f t="shared" si="22"/>
        <v/>
      </c>
      <c r="AI33" s="12" t="str">
        <f t="shared" si="23"/>
        <v/>
      </c>
      <c r="AJ33" s="12" t="str">
        <f t="shared" si="24"/>
        <v/>
      </c>
      <c r="AK33" s="12" t="str">
        <f t="shared" si="25"/>
        <v/>
      </c>
      <c r="AL33" s="12" t="str">
        <f t="shared" si="26"/>
        <v/>
      </c>
      <c r="AM33" s="12"/>
      <c r="AN33" s="15" t="str">
        <f t="shared" si="27"/>
        <v/>
      </c>
      <c r="AO33" s="15" t="str">
        <f t="shared" si="28"/>
        <v/>
      </c>
      <c r="AP33" s="15" t="str">
        <f t="shared" si="29"/>
        <v/>
      </c>
      <c r="AQ33" s="15" t="str">
        <f t="shared" si="30"/>
        <v/>
      </c>
      <c r="AR33" s="15" t="str">
        <f t="shared" si="31"/>
        <v/>
      </c>
      <c r="AS33" s="15" t="str">
        <f t="shared" si="32"/>
        <v/>
      </c>
      <c r="AT33" s="15"/>
      <c r="AU33" s="11" t="str">
        <f t="shared" si="33"/>
        <v/>
      </c>
      <c r="AV33" s="11" t="str">
        <f t="shared" si="34"/>
        <v/>
      </c>
      <c r="AW33" s="11" t="str">
        <f t="shared" si="35"/>
        <v/>
      </c>
      <c r="AX33" s="11" t="str">
        <f t="shared" si="36"/>
        <v/>
      </c>
      <c r="AY33" s="11" t="str">
        <f t="shared" si="37"/>
        <v/>
      </c>
      <c r="AZ33" s="11" t="str">
        <f t="shared" si="38"/>
        <v/>
      </c>
      <c r="BA33" s="31"/>
      <c r="BB33" s="11" t="str">
        <f t="shared" si="39"/>
        <v/>
      </c>
      <c r="BC33" s="11" t="str">
        <f t="shared" si="40"/>
        <v/>
      </c>
      <c r="BD33" s="11" t="str">
        <f t="shared" si="41"/>
        <v/>
      </c>
      <c r="BE33" s="11" t="str">
        <f t="shared" si="42"/>
        <v/>
      </c>
      <c r="BF33" s="11" t="str">
        <f t="shared" si="43"/>
        <v/>
      </c>
      <c r="BG33" s="11" t="str">
        <f t="shared" si="44"/>
        <v/>
      </c>
    </row>
    <row r="34" spans="2:59">
      <c r="B34" s="11" t="str">
        <f t="shared" si="1"/>
        <v/>
      </c>
      <c r="C34" s="29"/>
      <c r="D34" s="65" t="str">
        <f t="shared" si="2"/>
        <v/>
      </c>
      <c r="E34" s="10" t="str">
        <f t="shared" si="3"/>
        <v/>
      </c>
      <c r="F34" s="10" t="str">
        <f t="shared" si="4"/>
        <v/>
      </c>
      <c r="G34" s="31" t="str">
        <f t="shared" si="5"/>
        <v/>
      </c>
      <c r="H34" s="11" t="str">
        <f t="shared" si="6"/>
        <v/>
      </c>
      <c r="I34" s="61"/>
      <c r="J34" s="61"/>
      <c r="K34" s="61"/>
      <c r="L34" s="61"/>
      <c r="M34" s="61"/>
      <c r="N34" s="61"/>
      <c r="O34" s="67"/>
      <c r="P34" s="11" t="str">
        <f t="shared" si="7"/>
        <v/>
      </c>
      <c r="Q34" s="12" t="str">
        <f t="shared" si="8"/>
        <v/>
      </c>
      <c r="R34" s="12"/>
      <c r="S34" s="12" t="str">
        <f t="shared" si="9"/>
        <v/>
      </c>
      <c r="T34" s="12" t="str">
        <f t="shared" si="10"/>
        <v/>
      </c>
      <c r="U34" s="12" t="str">
        <f t="shared" si="11"/>
        <v/>
      </c>
      <c r="V34" s="12" t="str">
        <f t="shared" si="12"/>
        <v/>
      </c>
      <c r="W34" s="12" t="str">
        <f t="shared" si="13"/>
        <v/>
      </c>
      <c r="X34" s="12" t="str">
        <f t="shared" si="14"/>
        <v/>
      </c>
      <c r="Y34" s="12"/>
      <c r="Z34" s="9" t="str">
        <f t="shared" si="15"/>
        <v/>
      </c>
      <c r="AA34" s="9" t="str">
        <f t="shared" si="16"/>
        <v/>
      </c>
      <c r="AB34" s="9" t="str">
        <f t="shared" si="17"/>
        <v/>
      </c>
      <c r="AC34" s="9" t="str">
        <f t="shared" si="18"/>
        <v/>
      </c>
      <c r="AD34" s="9" t="str">
        <f t="shared" si="19"/>
        <v/>
      </c>
      <c r="AE34" s="9" t="str">
        <f t="shared" si="20"/>
        <v/>
      </c>
      <c r="AF34" s="9"/>
      <c r="AG34" s="12" t="str">
        <f t="shared" si="21"/>
        <v/>
      </c>
      <c r="AH34" s="12" t="str">
        <f t="shared" si="22"/>
        <v/>
      </c>
      <c r="AI34" s="12" t="str">
        <f t="shared" si="23"/>
        <v/>
      </c>
      <c r="AJ34" s="12" t="str">
        <f t="shared" si="24"/>
        <v/>
      </c>
      <c r="AK34" s="12" t="str">
        <f t="shared" si="25"/>
        <v/>
      </c>
      <c r="AL34" s="12" t="str">
        <f t="shared" si="26"/>
        <v/>
      </c>
      <c r="AM34" s="12"/>
      <c r="AN34" s="15" t="str">
        <f t="shared" si="27"/>
        <v/>
      </c>
      <c r="AO34" s="15" t="str">
        <f t="shared" si="28"/>
        <v/>
      </c>
      <c r="AP34" s="15" t="str">
        <f t="shared" si="29"/>
        <v/>
      </c>
      <c r="AQ34" s="15" t="str">
        <f t="shared" si="30"/>
        <v/>
      </c>
      <c r="AR34" s="15" t="str">
        <f t="shared" si="31"/>
        <v/>
      </c>
      <c r="AS34" s="15" t="str">
        <f t="shared" si="32"/>
        <v/>
      </c>
      <c r="AT34" s="15"/>
      <c r="AU34" s="11" t="str">
        <f t="shared" si="33"/>
        <v/>
      </c>
      <c r="AV34" s="11" t="str">
        <f t="shared" si="34"/>
        <v/>
      </c>
      <c r="AW34" s="11" t="str">
        <f t="shared" si="35"/>
        <v/>
      </c>
      <c r="AX34" s="11" t="str">
        <f t="shared" si="36"/>
        <v/>
      </c>
      <c r="AY34" s="11" t="str">
        <f t="shared" si="37"/>
        <v/>
      </c>
      <c r="AZ34" s="11" t="str">
        <f t="shared" si="38"/>
        <v/>
      </c>
      <c r="BA34" s="31"/>
      <c r="BB34" s="11" t="str">
        <f t="shared" si="39"/>
        <v/>
      </c>
      <c r="BC34" s="11" t="str">
        <f t="shared" si="40"/>
        <v/>
      </c>
      <c r="BD34" s="11" t="str">
        <f t="shared" si="41"/>
        <v/>
      </c>
      <c r="BE34" s="11" t="str">
        <f t="shared" si="42"/>
        <v/>
      </c>
      <c r="BF34" s="11" t="str">
        <f t="shared" si="43"/>
        <v/>
      </c>
      <c r="BG34" s="11" t="str">
        <f t="shared" si="44"/>
        <v/>
      </c>
    </row>
    <row r="35" spans="2:59">
      <c r="B35" s="11" t="str">
        <f t="shared" si="1"/>
        <v/>
      </c>
      <c r="C35" s="29"/>
      <c r="D35" s="65" t="str">
        <f t="shared" si="2"/>
        <v/>
      </c>
      <c r="E35" s="10" t="str">
        <f t="shared" si="3"/>
        <v/>
      </c>
      <c r="F35" s="10" t="str">
        <f t="shared" si="4"/>
        <v/>
      </c>
      <c r="G35" s="31" t="str">
        <f t="shared" si="5"/>
        <v/>
      </c>
      <c r="H35" s="11" t="str">
        <f t="shared" si="6"/>
        <v/>
      </c>
      <c r="I35" s="61"/>
      <c r="J35" s="61"/>
      <c r="K35" s="61"/>
      <c r="L35" s="61"/>
      <c r="M35" s="61"/>
      <c r="N35" s="61"/>
      <c r="O35" s="67"/>
      <c r="P35" s="11" t="str">
        <f t="shared" si="7"/>
        <v/>
      </c>
      <c r="Q35" s="12" t="str">
        <f t="shared" si="8"/>
        <v/>
      </c>
      <c r="R35" s="12"/>
      <c r="S35" s="12" t="str">
        <f t="shared" si="9"/>
        <v/>
      </c>
      <c r="T35" s="12" t="str">
        <f t="shared" si="10"/>
        <v/>
      </c>
      <c r="U35" s="12" t="str">
        <f t="shared" si="11"/>
        <v/>
      </c>
      <c r="V35" s="12" t="str">
        <f t="shared" si="12"/>
        <v/>
      </c>
      <c r="W35" s="12" t="str">
        <f t="shared" si="13"/>
        <v/>
      </c>
      <c r="X35" s="12" t="str">
        <f t="shared" si="14"/>
        <v/>
      </c>
      <c r="Y35" s="12"/>
      <c r="Z35" s="9" t="str">
        <f t="shared" si="15"/>
        <v/>
      </c>
      <c r="AA35" s="9" t="str">
        <f t="shared" si="16"/>
        <v/>
      </c>
      <c r="AB35" s="9" t="str">
        <f t="shared" si="17"/>
        <v/>
      </c>
      <c r="AC35" s="9" t="str">
        <f t="shared" si="18"/>
        <v/>
      </c>
      <c r="AD35" s="9" t="str">
        <f t="shared" si="19"/>
        <v/>
      </c>
      <c r="AE35" s="9" t="str">
        <f t="shared" si="20"/>
        <v/>
      </c>
      <c r="AF35" s="9"/>
      <c r="AG35" s="12" t="str">
        <f t="shared" si="21"/>
        <v/>
      </c>
      <c r="AH35" s="12" t="str">
        <f t="shared" si="22"/>
        <v/>
      </c>
      <c r="AI35" s="12" t="str">
        <f t="shared" si="23"/>
        <v/>
      </c>
      <c r="AJ35" s="12" t="str">
        <f t="shared" si="24"/>
        <v/>
      </c>
      <c r="AK35" s="12" t="str">
        <f t="shared" si="25"/>
        <v/>
      </c>
      <c r="AL35" s="12" t="str">
        <f t="shared" si="26"/>
        <v/>
      </c>
      <c r="AM35" s="12"/>
      <c r="AN35" s="15" t="str">
        <f t="shared" si="27"/>
        <v/>
      </c>
      <c r="AO35" s="15" t="str">
        <f t="shared" si="28"/>
        <v/>
      </c>
      <c r="AP35" s="15" t="str">
        <f t="shared" si="29"/>
        <v/>
      </c>
      <c r="AQ35" s="15" t="str">
        <f t="shared" si="30"/>
        <v/>
      </c>
      <c r="AR35" s="15" t="str">
        <f t="shared" si="31"/>
        <v/>
      </c>
      <c r="AS35" s="15" t="str">
        <f t="shared" si="32"/>
        <v/>
      </c>
      <c r="AT35" s="15"/>
      <c r="AU35" s="11" t="str">
        <f t="shared" si="33"/>
        <v/>
      </c>
      <c r="AV35" s="11" t="str">
        <f t="shared" si="34"/>
        <v/>
      </c>
      <c r="AW35" s="11" t="str">
        <f t="shared" si="35"/>
        <v/>
      </c>
      <c r="AX35" s="11" t="str">
        <f t="shared" si="36"/>
        <v/>
      </c>
      <c r="AY35" s="11" t="str">
        <f t="shared" si="37"/>
        <v/>
      </c>
      <c r="AZ35" s="11" t="str">
        <f t="shared" si="38"/>
        <v/>
      </c>
      <c r="BA35" s="31"/>
      <c r="BB35" s="11" t="str">
        <f t="shared" si="39"/>
        <v/>
      </c>
      <c r="BC35" s="11" t="str">
        <f t="shared" si="40"/>
        <v/>
      </c>
      <c r="BD35" s="11" t="str">
        <f t="shared" si="41"/>
        <v/>
      </c>
      <c r="BE35" s="11" t="str">
        <f t="shared" si="42"/>
        <v/>
      </c>
      <c r="BF35" s="11" t="str">
        <f t="shared" si="43"/>
        <v/>
      </c>
      <c r="BG35" s="11" t="str">
        <f t="shared" si="44"/>
        <v/>
      </c>
    </row>
    <row r="36" spans="2:59">
      <c r="B36" s="11" t="str">
        <f t="shared" si="1"/>
        <v/>
      </c>
      <c r="C36" s="29"/>
      <c r="D36" s="65" t="str">
        <f t="shared" si="2"/>
        <v/>
      </c>
      <c r="E36" s="10" t="str">
        <f t="shared" si="3"/>
        <v/>
      </c>
      <c r="F36" s="10" t="str">
        <f t="shared" si="4"/>
        <v/>
      </c>
      <c r="G36" s="31" t="str">
        <f t="shared" si="5"/>
        <v/>
      </c>
      <c r="H36" s="11" t="str">
        <f t="shared" si="6"/>
        <v/>
      </c>
      <c r="I36" s="61"/>
      <c r="J36" s="61"/>
      <c r="K36" s="61"/>
      <c r="L36" s="61"/>
      <c r="M36" s="61"/>
      <c r="N36" s="61"/>
      <c r="O36" s="67"/>
      <c r="P36" s="11" t="str">
        <f t="shared" si="7"/>
        <v/>
      </c>
      <c r="Q36" s="12" t="str">
        <f t="shared" si="8"/>
        <v/>
      </c>
      <c r="R36" s="12"/>
      <c r="S36" s="12" t="str">
        <f t="shared" si="9"/>
        <v/>
      </c>
      <c r="T36" s="12" t="str">
        <f t="shared" si="10"/>
        <v/>
      </c>
      <c r="U36" s="12" t="str">
        <f t="shared" si="11"/>
        <v/>
      </c>
      <c r="V36" s="12" t="str">
        <f t="shared" si="12"/>
        <v/>
      </c>
      <c r="W36" s="12" t="str">
        <f t="shared" si="13"/>
        <v/>
      </c>
      <c r="X36" s="12" t="str">
        <f t="shared" si="14"/>
        <v/>
      </c>
      <c r="Y36" s="12"/>
      <c r="Z36" s="9" t="str">
        <f t="shared" si="15"/>
        <v/>
      </c>
      <c r="AA36" s="9" t="str">
        <f t="shared" si="16"/>
        <v/>
      </c>
      <c r="AB36" s="9" t="str">
        <f t="shared" si="17"/>
        <v/>
      </c>
      <c r="AC36" s="9" t="str">
        <f t="shared" si="18"/>
        <v/>
      </c>
      <c r="AD36" s="9" t="str">
        <f t="shared" si="19"/>
        <v/>
      </c>
      <c r="AE36" s="9" t="str">
        <f t="shared" si="20"/>
        <v/>
      </c>
      <c r="AF36" s="9"/>
      <c r="AG36" s="12" t="str">
        <f t="shared" si="21"/>
        <v/>
      </c>
      <c r="AH36" s="12" t="str">
        <f t="shared" si="22"/>
        <v/>
      </c>
      <c r="AI36" s="12" t="str">
        <f t="shared" si="23"/>
        <v/>
      </c>
      <c r="AJ36" s="12" t="str">
        <f t="shared" si="24"/>
        <v/>
      </c>
      <c r="AK36" s="12" t="str">
        <f t="shared" si="25"/>
        <v/>
      </c>
      <c r="AL36" s="12" t="str">
        <f t="shared" si="26"/>
        <v/>
      </c>
      <c r="AM36" s="12"/>
      <c r="AN36" s="15" t="str">
        <f t="shared" si="27"/>
        <v/>
      </c>
      <c r="AO36" s="15" t="str">
        <f t="shared" si="28"/>
        <v/>
      </c>
      <c r="AP36" s="15" t="str">
        <f t="shared" si="29"/>
        <v/>
      </c>
      <c r="AQ36" s="15" t="str">
        <f t="shared" si="30"/>
        <v/>
      </c>
      <c r="AR36" s="15" t="str">
        <f t="shared" si="31"/>
        <v/>
      </c>
      <c r="AS36" s="15" t="str">
        <f t="shared" si="32"/>
        <v/>
      </c>
      <c r="AT36" s="15"/>
      <c r="AU36" s="11" t="str">
        <f t="shared" si="33"/>
        <v/>
      </c>
      <c r="AV36" s="11" t="str">
        <f t="shared" si="34"/>
        <v/>
      </c>
      <c r="AW36" s="11" t="str">
        <f t="shared" si="35"/>
        <v/>
      </c>
      <c r="AX36" s="11" t="str">
        <f t="shared" si="36"/>
        <v/>
      </c>
      <c r="AY36" s="11" t="str">
        <f t="shared" si="37"/>
        <v/>
      </c>
      <c r="AZ36" s="11" t="str">
        <f t="shared" si="38"/>
        <v/>
      </c>
      <c r="BA36" s="31"/>
      <c r="BB36" s="11" t="str">
        <f t="shared" si="39"/>
        <v/>
      </c>
      <c r="BC36" s="11" t="str">
        <f t="shared" si="40"/>
        <v/>
      </c>
      <c r="BD36" s="11" t="str">
        <f t="shared" si="41"/>
        <v/>
      </c>
      <c r="BE36" s="11" t="str">
        <f t="shared" si="42"/>
        <v/>
      </c>
      <c r="BF36" s="11" t="str">
        <f t="shared" si="43"/>
        <v/>
      </c>
      <c r="BG36" s="11" t="str">
        <f t="shared" si="44"/>
        <v/>
      </c>
    </row>
    <row r="37" spans="2:59">
      <c r="B37" s="11" t="str">
        <f t="shared" si="1"/>
        <v/>
      </c>
      <c r="C37" s="29"/>
      <c r="D37" s="65" t="str">
        <f t="shared" si="2"/>
        <v/>
      </c>
      <c r="E37" s="10" t="str">
        <f t="shared" si="3"/>
        <v/>
      </c>
      <c r="F37" s="10" t="str">
        <f t="shared" si="4"/>
        <v/>
      </c>
      <c r="G37" s="31" t="str">
        <f t="shared" si="5"/>
        <v/>
      </c>
      <c r="H37" s="11" t="str">
        <f t="shared" si="6"/>
        <v/>
      </c>
      <c r="I37" s="61"/>
      <c r="J37" s="61"/>
      <c r="K37" s="61"/>
      <c r="L37" s="61"/>
      <c r="M37" s="61"/>
      <c r="N37" s="61"/>
      <c r="O37" s="67"/>
      <c r="P37" s="11" t="str">
        <f t="shared" si="7"/>
        <v/>
      </c>
      <c r="Q37" s="12" t="str">
        <f t="shared" si="8"/>
        <v/>
      </c>
      <c r="R37" s="12"/>
      <c r="S37" s="12" t="str">
        <f t="shared" si="9"/>
        <v/>
      </c>
      <c r="T37" s="12" t="str">
        <f t="shared" si="10"/>
        <v/>
      </c>
      <c r="U37" s="12" t="str">
        <f t="shared" si="11"/>
        <v/>
      </c>
      <c r="V37" s="12" t="str">
        <f t="shared" si="12"/>
        <v/>
      </c>
      <c r="W37" s="12" t="str">
        <f t="shared" si="13"/>
        <v/>
      </c>
      <c r="X37" s="12" t="str">
        <f t="shared" si="14"/>
        <v/>
      </c>
      <c r="Y37" s="12"/>
      <c r="Z37" s="9" t="str">
        <f t="shared" si="15"/>
        <v/>
      </c>
      <c r="AA37" s="9" t="str">
        <f t="shared" si="16"/>
        <v/>
      </c>
      <c r="AB37" s="9" t="str">
        <f t="shared" si="17"/>
        <v/>
      </c>
      <c r="AC37" s="9" t="str">
        <f t="shared" si="18"/>
        <v/>
      </c>
      <c r="AD37" s="9" t="str">
        <f t="shared" si="19"/>
        <v/>
      </c>
      <c r="AE37" s="9" t="str">
        <f t="shared" si="20"/>
        <v/>
      </c>
      <c r="AF37" s="9"/>
      <c r="AG37" s="12" t="str">
        <f t="shared" si="21"/>
        <v/>
      </c>
      <c r="AH37" s="12" t="str">
        <f t="shared" si="22"/>
        <v/>
      </c>
      <c r="AI37" s="12" t="str">
        <f t="shared" si="23"/>
        <v/>
      </c>
      <c r="AJ37" s="12" t="str">
        <f t="shared" si="24"/>
        <v/>
      </c>
      <c r="AK37" s="12" t="str">
        <f t="shared" si="25"/>
        <v/>
      </c>
      <c r="AL37" s="12" t="str">
        <f t="shared" si="26"/>
        <v/>
      </c>
      <c r="AM37" s="12"/>
      <c r="AN37" s="15" t="str">
        <f t="shared" si="27"/>
        <v/>
      </c>
      <c r="AO37" s="15" t="str">
        <f t="shared" si="28"/>
        <v/>
      </c>
      <c r="AP37" s="15" t="str">
        <f t="shared" si="29"/>
        <v/>
      </c>
      <c r="AQ37" s="15" t="str">
        <f t="shared" si="30"/>
        <v/>
      </c>
      <c r="AR37" s="15" t="str">
        <f t="shared" si="31"/>
        <v/>
      </c>
      <c r="AS37" s="15" t="str">
        <f t="shared" si="32"/>
        <v/>
      </c>
      <c r="AT37" s="15"/>
      <c r="AU37" s="11" t="str">
        <f t="shared" si="33"/>
        <v/>
      </c>
      <c r="AV37" s="11" t="str">
        <f t="shared" si="34"/>
        <v/>
      </c>
      <c r="AW37" s="11" t="str">
        <f t="shared" si="35"/>
        <v/>
      </c>
      <c r="AX37" s="11" t="str">
        <f t="shared" si="36"/>
        <v/>
      </c>
      <c r="AY37" s="11" t="str">
        <f t="shared" si="37"/>
        <v/>
      </c>
      <c r="AZ37" s="11" t="str">
        <f t="shared" si="38"/>
        <v/>
      </c>
      <c r="BA37" s="31"/>
      <c r="BB37" s="11" t="str">
        <f t="shared" si="39"/>
        <v/>
      </c>
      <c r="BC37" s="11" t="str">
        <f t="shared" si="40"/>
        <v/>
      </c>
      <c r="BD37" s="11" t="str">
        <f t="shared" si="41"/>
        <v/>
      </c>
      <c r="BE37" s="11" t="str">
        <f t="shared" si="42"/>
        <v/>
      </c>
      <c r="BF37" s="11" t="str">
        <f t="shared" si="43"/>
        <v/>
      </c>
      <c r="BG37" s="11" t="str">
        <f t="shared" si="44"/>
        <v/>
      </c>
    </row>
    <row r="38" spans="2:59">
      <c r="B38" s="11" t="str">
        <f t="shared" si="1"/>
        <v/>
      </c>
      <c r="C38" s="29"/>
      <c r="D38" s="65" t="str">
        <f t="shared" si="2"/>
        <v/>
      </c>
      <c r="E38" s="10" t="str">
        <f t="shared" si="3"/>
        <v/>
      </c>
      <c r="F38" s="10" t="str">
        <f t="shared" si="4"/>
        <v/>
      </c>
      <c r="G38" s="31" t="str">
        <f t="shared" si="5"/>
        <v/>
      </c>
      <c r="H38" s="11" t="str">
        <f t="shared" si="6"/>
        <v/>
      </c>
      <c r="I38" s="61"/>
      <c r="J38" s="61"/>
      <c r="K38" s="61"/>
      <c r="L38" s="61"/>
      <c r="M38" s="61"/>
      <c r="N38" s="61"/>
      <c r="O38" s="67"/>
      <c r="P38" s="11" t="str">
        <f t="shared" si="7"/>
        <v/>
      </c>
      <c r="Q38" s="12" t="str">
        <f t="shared" si="8"/>
        <v/>
      </c>
      <c r="R38" s="12"/>
      <c r="S38" s="12" t="str">
        <f t="shared" si="9"/>
        <v/>
      </c>
      <c r="T38" s="12" t="str">
        <f t="shared" si="10"/>
        <v/>
      </c>
      <c r="U38" s="12" t="str">
        <f t="shared" si="11"/>
        <v/>
      </c>
      <c r="V38" s="12" t="str">
        <f t="shared" si="12"/>
        <v/>
      </c>
      <c r="W38" s="12" t="str">
        <f t="shared" si="13"/>
        <v/>
      </c>
      <c r="X38" s="12" t="str">
        <f t="shared" si="14"/>
        <v/>
      </c>
      <c r="Y38" s="12"/>
      <c r="Z38" s="9" t="str">
        <f t="shared" si="15"/>
        <v/>
      </c>
      <c r="AA38" s="9" t="str">
        <f t="shared" si="16"/>
        <v/>
      </c>
      <c r="AB38" s="9" t="str">
        <f t="shared" si="17"/>
        <v/>
      </c>
      <c r="AC38" s="9" t="str">
        <f t="shared" si="18"/>
        <v/>
      </c>
      <c r="AD38" s="9" t="str">
        <f t="shared" si="19"/>
        <v/>
      </c>
      <c r="AE38" s="9" t="str">
        <f t="shared" si="20"/>
        <v/>
      </c>
      <c r="AF38" s="9"/>
      <c r="AG38" s="12" t="str">
        <f t="shared" si="21"/>
        <v/>
      </c>
      <c r="AH38" s="12" t="str">
        <f t="shared" si="22"/>
        <v/>
      </c>
      <c r="AI38" s="12" t="str">
        <f t="shared" si="23"/>
        <v/>
      </c>
      <c r="AJ38" s="12" t="str">
        <f t="shared" si="24"/>
        <v/>
      </c>
      <c r="AK38" s="12" t="str">
        <f t="shared" si="25"/>
        <v/>
      </c>
      <c r="AL38" s="12" t="str">
        <f t="shared" si="26"/>
        <v/>
      </c>
      <c r="AM38" s="12"/>
      <c r="AN38" s="15" t="str">
        <f t="shared" si="27"/>
        <v/>
      </c>
      <c r="AO38" s="15" t="str">
        <f t="shared" si="28"/>
        <v/>
      </c>
      <c r="AP38" s="15" t="str">
        <f t="shared" si="29"/>
        <v/>
      </c>
      <c r="AQ38" s="15" t="str">
        <f t="shared" si="30"/>
        <v/>
      </c>
      <c r="AR38" s="15" t="str">
        <f t="shared" si="31"/>
        <v/>
      </c>
      <c r="AS38" s="15" t="str">
        <f t="shared" si="32"/>
        <v/>
      </c>
      <c r="AT38" s="15"/>
      <c r="AU38" s="11" t="str">
        <f t="shared" si="33"/>
        <v/>
      </c>
      <c r="AV38" s="11" t="str">
        <f t="shared" si="34"/>
        <v/>
      </c>
      <c r="AW38" s="11" t="str">
        <f t="shared" si="35"/>
        <v/>
      </c>
      <c r="AX38" s="11" t="str">
        <f t="shared" si="36"/>
        <v/>
      </c>
      <c r="AY38" s="11" t="str">
        <f t="shared" si="37"/>
        <v/>
      </c>
      <c r="AZ38" s="11" t="str">
        <f t="shared" si="38"/>
        <v/>
      </c>
      <c r="BA38" s="31"/>
      <c r="BB38" s="11" t="str">
        <f t="shared" si="39"/>
        <v/>
      </c>
      <c r="BC38" s="11" t="str">
        <f t="shared" si="40"/>
        <v/>
      </c>
      <c r="BD38" s="11" t="str">
        <f t="shared" si="41"/>
        <v/>
      </c>
      <c r="BE38" s="11" t="str">
        <f t="shared" si="42"/>
        <v/>
      </c>
      <c r="BF38" s="11" t="str">
        <f t="shared" si="43"/>
        <v/>
      </c>
      <c r="BG38" s="11" t="str">
        <f t="shared" si="44"/>
        <v/>
      </c>
    </row>
    <row r="39" spans="2:59">
      <c r="B39" s="11" t="str">
        <f t="shared" ref="B39:B70" si="45">IF(C39&gt;0,  IF(RANK(P39,P$7:P$56,1)=B38,B38+1,RANK(P39,P$7:P$56,1)),"")</f>
        <v/>
      </c>
      <c r="C39" s="29"/>
      <c r="D39" s="65" t="str">
        <f t="shared" ref="D39:D56" si="46">IF($C39&lt;1,"",VLOOKUP($C39,Deelnemers,2,FALSE))</f>
        <v/>
      </c>
      <c r="E39" s="10" t="str">
        <f t="shared" ref="E39:E56" si="47">IF($C39&lt;1,"",VLOOKUP($C39,Deelnemers,4,FALSE))</f>
        <v/>
      </c>
      <c r="F39" s="10" t="str">
        <f t="shared" ref="F39:F56" si="48">IF($C39&lt;1,"",VLOOKUP($C39,Deelnemers,5,FALSE))</f>
        <v/>
      </c>
      <c r="G39" s="31" t="str">
        <f t="shared" ref="G39:G56" si="49">IF($C39&lt;1,"",VLOOKUP($C39,Deelnemers,6,FALSE))</f>
        <v/>
      </c>
      <c r="H39" s="11" t="str">
        <f t="shared" ref="H39:H56" si="50">IF($C39&lt;1,"",VLOOKUP($C39,Deelnemers,7,FALSE))</f>
        <v/>
      </c>
      <c r="I39" s="61"/>
      <c r="J39" s="61"/>
      <c r="K39" s="61"/>
      <c r="L39" s="61"/>
      <c r="M39" s="61"/>
      <c r="N39" s="61"/>
      <c r="O39" s="67"/>
      <c r="P39" s="11" t="str">
        <f t="shared" ref="P39:P55" si="51">IF(C39&gt;0,SUM(BB39:BE39),"")</f>
        <v/>
      </c>
      <c r="Q39" s="12" t="str">
        <f t="shared" ref="Q39:Q56" si="52">IF(C39&gt;0,SUM(AG39:AJ39),"")</f>
        <v/>
      </c>
      <c r="R39" s="12"/>
      <c r="S39" s="12" t="str">
        <f t="shared" ref="S39:S56" si="53">IF($C39&gt;0,   IF(OR(I39="DNC",I39="DSQ"),3,   IF(OR(I39="DNS",I39="NSC",I39="DNF",I39="RET"),2,  1)),"")</f>
        <v/>
      </c>
      <c r="T39" s="12" t="str">
        <f t="shared" ref="T39:T56" si="54">IF($C39&gt;0,   IF(OR(J39="DNC",J39="DSQ"),3,   IF(OR(J39="DNS",J39="NSC",J39="DNF",J39="RET"),2,  1)),"")</f>
        <v/>
      </c>
      <c r="U39" s="12" t="str">
        <f t="shared" ref="U39:U56" si="55">IF($C39&gt;0,   IF(OR(K39="DNC",K39="DSQ"),3,   IF(OR(K39="DNS",K39="NSC",K39="DNF",K39="RET"),2,  1)),"")</f>
        <v/>
      </c>
      <c r="V39" s="12" t="str">
        <f t="shared" ref="V39:V56" si="56">IF($C39&gt;0,   IF(OR(L39="DNC",L39="DSQ"),3,   IF(OR(L39="DNS",L39="NSC",L39="DNF",L39="RET"),2,  1)),"")</f>
        <v/>
      </c>
      <c r="W39" s="12" t="str">
        <f t="shared" ref="W39:W56" si="57">IF($C39&gt;0,   IF(OR(M39="DNC",M39="DSQ"),3,   IF(OR(M39="DNS",M39="NSC",M39="DNF",M39="RET"),2,  1)),"")</f>
        <v/>
      </c>
      <c r="X39" s="12" t="str">
        <f t="shared" ref="X39:X56" si="58">IF($C39&gt;0,   IF(OR(N39="DNC",N39="DSQ"),3,   IF(OR(N39="DNS",N39="NSC",N39="DNF",N39="RET"),2,  1)),"")</f>
        <v/>
      </c>
      <c r="Y39" s="12"/>
      <c r="Z39" s="9" t="str">
        <f t="shared" ref="Z39:Z56" si="59">IF($C39&gt;0, IF(S39=1, I39*24*60*60,88888),"")</f>
        <v/>
      </c>
      <c r="AA39" s="9" t="str">
        <f t="shared" ref="AA39:AA56" si="60">IF($C39&gt;0, IF(T39=1, J39*24*60*60,88888),"")</f>
        <v/>
      </c>
      <c r="AB39" s="9" t="str">
        <f t="shared" ref="AB39:AB56" si="61">IF($C39&gt;0, IF(U39=1, K39*24*60*60,88888),"")</f>
        <v/>
      </c>
      <c r="AC39" s="9" t="str">
        <f t="shared" ref="AC39:AC56" si="62">IF($C39&gt;0, IF(V39=1, L39*24*60*60,88888),"")</f>
        <v/>
      </c>
      <c r="AD39" s="9" t="str">
        <f t="shared" ref="AD39:AD56" si="63">IF($C39&gt;0, IF(W39=1, M39*24*60*60,88888),"")</f>
        <v/>
      </c>
      <c r="AE39" s="9" t="str">
        <f t="shared" ref="AE39:AE56" si="64">IF($C39&gt;0, IF(X39=1, N39*24*60*60,88888),"")</f>
        <v/>
      </c>
      <c r="AF39" s="9"/>
      <c r="AG39" s="12" t="str">
        <f t="shared" ref="AG39:AG56" si="65">IF($C39&gt;0,IF(Z39=88888,88888,Z39*100/$H39),"")</f>
        <v/>
      </c>
      <c r="AH39" s="12" t="str">
        <f t="shared" ref="AH39:AH56" si="66">IF($C39&gt;0,IF(AA39=88888,88888,AA39*100/$H39),"")</f>
        <v/>
      </c>
      <c r="AI39" s="12" t="str">
        <f t="shared" ref="AI39:AI56" si="67">IF($C39&gt;0,IF(AB39=88888,88888,AB39*100/$H39),"")</f>
        <v/>
      </c>
      <c r="AJ39" s="12" t="str">
        <f t="shared" ref="AJ39:AJ56" si="68">IF($C39&gt;0,IF(AC39=88888,88888,AC39*100/$H39),"")</f>
        <v/>
      </c>
      <c r="AK39" s="12" t="str">
        <f t="shared" ref="AK39:AK56" si="69">IF($C39&gt;0,IF(AD39=88888,88888,AD39*100/$H39),"")</f>
        <v/>
      </c>
      <c r="AL39" s="12" t="str">
        <f t="shared" ref="AL39:AL56" si="70">IF($C39&gt;0,IF(AE39=88888,88888,AE39*100/$H39),"")</f>
        <v/>
      </c>
      <c r="AM39" s="12"/>
      <c r="AN39" s="15" t="str">
        <f t="shared" ref="AN39:AN56" si="71">IF(OR(AG39="",AG39=88888),"",AG39/24/60/60)</f>
        <v/>
      </c>
      <c r="AO39" s="15" t="str">
        <f t="shared" ref="AO39:AO56" si="72">IF(OR(AH39="",AH39=88888),"",AH39/24/60/60)</f>
        <v/>
      </c>
      <c r="AP39" s="15" t="str">
        <f t="shared" ref="AP39:AP56" si="73">IF(OR(AI39="",AI39=88888),"",AI39/24/60/60)</f>
        <v/>
      </c>
      <c r="AQ39" s="15" t="str">
        <f t="shared" ref="AQ39:AQ56" si="74">IF(OR(AJ39="",AJ39=88888),"",AJ39/24/60/60)</f>
        <v/>
      </c>
      <c r="AR39" s="15" t="str">
        <f t="shared" ref="AR39:AR56" si="75">IF(OR(AK39="",AK39=88888),"",AK39/24/60/60)</f>
        <v/>
      </c>
      <c r="AS39" s="15" t="str">
        <f t="shared" ref="AS39:AS56" si="76">IF(OR(AL39="",AL39=88888),"",AL39/24/60/60)</f>
        <v/>
      </c>
      <c r="AT39" s="15"/>
      <c r="AU39" s="11" t="str">
        <f t="shared" ref="AU39:AU56" si="77">IF(I39&lt;&gt;"",    IF(S39=1,RANK(AG39,AG$7:AG$56,1),IF(S39=2,I$2+1,IF(S39=3,$I$1+1,""))), "")</f>
        <v/>
      </c>
      <c r="AV39" s="11" t="str">
        <f t="shared" ref="AV39:AV56" si="78">IF(J39&lt;&gt;"",    IF(T39=1,RANK(AH39,AH$7:AH$56,1),IF(T39=2,J$2+1,IF(T39=3,$I$1+1,""))), "")</f>
        <v/>
      </c>
      <c r="AW39" s="11" t="str">
        <f t="shared" ref="AW39:AW56" si="79">IF(K39&lt;&gt;"",    IF(U39=1,RANK(AI39,AI$7:AI$56,1),IF(U39=2,K$2+1,IF(U39=3,$I$1+1,""))), "")</f>
        <v/>
      </c>
      <c r="AX39" s="11" t="str">
        <f t="shared" ref="AX39:AX56" si="80">IF(L39&lt;&gt;"",    IF(V39=1,RANK(AJ39,AJ$7:AJ$56,1),IF(V39=2,L$2+1,IF(V39=3,$I$1+1,""))), "")</f>
        <v/>
      </c>
      <c r="AY39" s="11" t="str">
        <f t="shared" ref="AY39:AY56" si="81">IF(M39&lt;&gt;"",    IF(W39=1,RANK(AK39,AK$7:AK$56,1),IF(W39=2,M$2+1,IF(W39=3,$I$1+1,""))), "")</f>
        <v/>
      </c>
      <c r="AZ39" s="11" t="str">
        <f t="shared" ref="AZ39:AZ56" si="82">IF(N39&lt;&gt;"",    IF(X39=1,RANK(AL39,AL$7:AL$56,1),IF(X39=2,N$2+1,IF(X39=3,$I$1+1,""))), "")</f>
        <v/>
      </c>
      <c r="BA39" s="31"/>
      <c r="BB39" s="11" t="str">
        <f t="shared" ref="BB39:BB56" si="83">IF(AU39="","",VLOOKUP(AU39,Punten,2,FALSE))</f>
        <v/>
      </c>
      <c r="BC39" s="11" t="str">
        <f t="shared" ref="BC39:BC56" si="84">IF(AV39="","",IF(J39&gt;0,VLOOKUP(AV39,Punten,2,FALSE),0))</f>
        <v/>
      </c>
      <c r="BD39" s="11" t="str">
        <f t="shared" ref="BD39:BD56" si="85">IF(AW39="","",IF(K39&gt;0,VLOOKUP(AW39,Punten,2,FALSE),0))</f>
        <v/>
      </c>
      <c r="BE39" s="11" t="str">
        <f t="shared" ref="BE39:BE56" si="86">IF(AX39="","",IF(AG39&gt;0,VLOOKUP(AX39,Punten,2,FALSE),0))</f>
        <v/>
      </c>
      <c r="BF39" s="11" t="str">
        <f t="shared" ref="BF39:BF56" si="87">IF(AY39="","",IF(AH39&gt;0,VLOOKUP(AY39,Punten,2,FALSE),0))</f>
        <v/>
      </c>
      <c r="BG39" s="11" t="str">
        <f t="shared" ref="BG39:BG56" si="88">IF(AZ39="","",IF(AI39&gt;0,VLOOKUP(AZ39,Punten,2,FALSE),0))</f>
        <v/>
      </c>
    </row>
    <row r="40" spans="2:59">
      <c r="B40" s="11" t="str">
        <f t="shared" si="45"/>
        <v/>
      </c>
      <c r="C40" s="29"/>
      <c r="D40" s="65" t="str">
        <f t="shared" si="46"/>
        <v/>
      </c>
      <c r="E40" s="10" t="str">
        <f t="shared" si="47"/>
        <v/>
      </c>
      <c r="F40" s="10" t="str">
        <f t="shared" si="48"/>
        <v/>
      </c>
      <c r="G40" s="31" t="str">
        <f t="shared" si="49"/>
        <v/>
      </c>
      <c r="H40" s="11" t="str">
        <f t="shared" si="50"/>
        <v/>
      </c>
      <c r="I40" s="61"/>
      <c r="J40" s="61"/>
      <c r="K40" s="61"/>
      <c r="L40" s="61"/>
      <c r="M40" s="61"/>
      <c r="N40" s="61"/>
      <c r="O40" s="67"/>
      <c r="P40" s="11" t="str">
        <f t="shared" si="51"/>
        <v/>
      </c>
      <c r="Q40" s="12" t="str">
        <f t="shared" si="52"/>
        <v/>
      </c>
      <c r="R40" s="12"/>
      <c r="S40" s="12" t="str">
        <f t="shared" si="53"/>
        <v/>
      </c>
      <c r="T40" s="12" t="str">
        <f t="shared" si="54"/>
        <v/>
      </c>
      <c r="U40" s="12" t="str">
        <f t="shared" si="55"/>
        <v/>
      </c>
      <c r="V40" s="12" t="str">
        <f t="shared" si="56"/>
        <v/>
      </c>
      <c r="W40" s="12" t="str">
        <f t="shared" si="57"/>
        <v/>
      </c>
      <c r="X40" s="12" t="str">
        <f t="shared" si="58"/>
        <v/>
      </c>
      <c r="Y40" s="12"/>
      <c r="Z40" s="9" t="str">
        <f t="shared" si="59"/>
        <v/>
      </c>
      <c r="AA40" s="9" t="str">
        <f t="shared" si="60"/>
        <v/>
      </c>
      <c r="AB40" s="9" t="str">
        <f t="shared" si="61"/>
        <v/>
      </c>
      <c r="AC40" s="9" t="str">
        <f t="shared" si="62"/>
        <v/>
      </c>
      <c r="AD40" s="9" t="str">
        <f t="shared" si="63"/>
        <v/>
      </c>
      <c r="AE40" s="9" t="str">
        <f t="shared" si="64"/>
        <v/>
      </c>
      <c r="AF40" s="9"/>
      <c r="AG40" s="12" t="str">
        <f t="shared" si="65"/>
        <v/>
      </c>
      <c r="AH40" s="12" t="str">
        <f t="shared" si="66"/>
        <v/>
      </c>
      <c r="AI40" s="12" t="str">
        <f t="shared" si="67"/>
        <v/>
      </c>
      <c r="AJ40" s="12" t="str">
        <f t="shared" si="68"/>
        <v/>
      </c>
      <c r="AK40" s="12" t="str">
        <f t="shared" si="69"/>
        <v/>
      </c>
      <c r="AL40" s="12" t="str">
        <f t="shared" si="70"/>
        <v/>
      </c>
      <c r="AM40" s="12"/>
      <c r="AN40" s="15" t="str">
        <f t="shared" si="71"/>
        <v/>
      </c>
      <c r="AO40" s="15" t="str">
        <f t="shared" si="72"/>
        <v/>
      </c>
      <c r="AP40" s="15" t="str">
        <f t="shared" si="73"/>
        <v/>
      </c>
      <c r="AQ40" s="15" t="str">
        <f t="shared" si="74"/>
        <v/>
      </c>
      <c r="AR40" s="15" t="str">
        <f t="shared" si="75"/>
        <v/>
      </c>
      <c r="AS40" s="15" t="str">
        <f t="shared" si="76"/>
        <v/>
      </c>
      <c r="AT40" s="15"/>
      <c r="AU40" s="11" t="str">
        <f t="shared" si="77"/>
        <v/>
      </c>
      <c r="AV40" s="11" t="str">
        <f t="shared" si="78"/>
        <v/>
      </c>
      <c r="AW40" s="11" t="str">
        <f t="shared" si="79"/>
        <v/>
      </c>
      <c r="AX40" s="11" t="str">
        <f t="shared" si="80"/>
        <v/>
      </c>
      <c r="AY40" s="11" t="str">
        <f t="shared" si="81"/>
        <v/>
      </c>
      <c r="AZ40" s="11" t="str">
        <f t="shared" si="82"/>
        <v/>
      </c>
      <c r="BA40" s="31"/>
      <c r="BB40" s="11" t="str">
        <f t="shared" si="83"/>
        <v/>
      </c>
      <c r="BC40" s="11" t="str">
        <f t="shared" si="84"/>
        <v/>
      </c>
      <c r="BD40" s="11" t="str">
        <f t="shared" si="85"/>
        <v/>
      </c>
      <c r="BE40" s="11" t="str">
        <f t="shared" si="86"/>
        <v/>
      </c>
      <c r="BF40" s="11" t="str">
        <f t="shared" si="87"/>
        <v/>
      </c>
      <c r="BG40" s="11" t="str">
        <f t="shared" si="88"/>
        <v/>
      </c>
    </row>
    <row r="41" spans="2:59">
      <c r="B41" s="11" t="str">
        <f t="shared" si="45"/>
        <v/>
      </c>
      <c r="C41" s="29"/>
      <c r="D41" s="65" t="str">
        <f t="shared" si="46"/>
        <v/>
      </c>
      <c r="E41" s="10" t="str">
        <f t="shared" si="47"/>
        <v/>
      </c>
      <c r="F41" s="10" t="str">
        <f t="shared" si="48"/>
        <v/>
      </c>
      <c r="G41" s="31" t="str">
        <f t="shared" si="49"/>
        <v/>
      </c>
      <c r="H41" s="11" t="str">
        <f t="shared" si="50"/>
        <v/>
      </c>
      <c r="I41" s="61"/>
      <c r="J41" s="61"/>
      <c r="K41" s="61"/>
      <c r="L41" s="61"/>
      <c r="M41" s="61"/>
      <c r="N41" s="61"/>
      <c r="O41" s="67"/>
      <c r="P41" s="11" t="str">
        <f t="shared" si="51"/>
        <v/>
      </c>
      <c r="Q41" s="12" t="str">
        <f t="shared" si="52"/>
        <v/>
      </c>
      <c r="R41" s="12"/>
      <c r="S41" s="12" t="str">
        <f t="shared" si="53"/>
        <v/>
      </c>
      <c r="T41" s="12" t="str">
        <f t="shared" si="54"/>
        <v/>
      </c>
      <c r="U41" s="12" t="str">
        <f t="shared" si="55"/>
        <v/>
      </c>
      <c r="V41" s="12" t="str">
        <f t="shared" si="56"/>
        <v/>
      </c>
      <c r="W41" s="12" t="str">
        <f t="shared" si="57"/>
        <v/>
      </c>
      <c r="X41" s="12" t="str">
        <f t="shared" si="58"/>
        <v/>
      </c>
      <c r="Y41" s="12"/>
      <c r="Z41" s="9" t="str">
        <f t="shared" si="59"/>
        <v/>
      </c>
      <c r="AA41" s="9" t="str">
        <f t="shared" si="60"/>
        <v/>
      </c>
      <c r="AB41" s="9" t="str">
        <f t="shared" si="61"/>
        <v/>
      </c>
      <c r="AC41" s="9" t="str">
        <f t="shared" si="62"/>
        <v/>
      </c>
      <c r="AD41" s="9" t="str">
        <f t="shared" si="63"/>
        <v/>
      </c>
      <c r="AE41" s="9" t="str">
        <f t="shared" si="64"/>
        <v/>
      </c>
      <c r="AF41" s="9"/>
      <c r="AG41" s="12" t="str">
        <f t="shared" si="65"/>
        <v/>
      </c>
      <c r="AH41" s="12" t="str">
        <f t="shared" si="66"/>
        <v/>
      </c>
      <c r="AI41" s="12" t="str">
        <f t="shared" si="67"/>
        <v/>
      </c>
      <c r="AJ41" s="12" t="str">
        <f t="shared" si="68"/>
        <v/>
      </c>
      <c r="AK41" s="12" t="str">
        <f t="shared" si="69"/>
        <v/>
      </c>
      <c r="AL41" s="12" t="str">
        <f t="shared" si="70"/>
        <v/>
      </c>
      <c r="AM41" s="12"/>
      <c r="AN41" s="15" t="str">
        <f t="shared" si="71"/>
        <v/>
      </c>
      <c r="AO41" s="15" t="str">
        <f t="shared" si="72"/>
        <v/>
      </c>
      <c r="AP41" s="15" t="str">
        <f t="shared" si="73"/>
        <v/>
      </c>
      <c r="AQ41" s="15" t="str">
        <f t="shared" si="74"/>
        <v/>
      </c>
      <c r="AR41" s="15" t="str">
        <f t="shared" si="75"/>
        <v/>
      </c>
      <c r="AS41" s="15" t="str">
        <f t="shared" si="76"/>
        <v/>
      </c>
      <c r="AT41" s="15"/>
      <c r="AU41" s="11" t="str">
        <f t="shared" si="77"/>
        <v/>
      </c>
      <c r="AV41" s="11" t="str">
        <f t="shared" si="78"/>
        <v/>
      </c>
      <c r="AW41" s="11" t="str">
        <f t="shared" si="79"/>
        <v/>
      </c>
      <c r="AX41" s="11" t="str">
        <f t="shared" si="80"/>
        <v/>
      </c>
      <c r="AY41" s="11" t="str">
        <f t="shared" si="81"/>
        <v/>
      </c>
      <c r="AZ41" s="11" t="str">
        <f t="shared" si="82"/>
        <v/>
      </c>
      <c r="BA41" s="31"/>
      <c r="BB41" s="11" t="str">
        <f t="shared" si="83"/>
        <v/>
      </c>
      <c r="BC41" s="11" t="str">
        <f t="shared" si="84"/>
        <v/>
      </c>
      <c r="BD41" s="11" t="str">
        <f t="shared" si="85"/>
        <v/>
      </c>
      <c r="BE41" s="11" t="str">
        <f t="shared" si="86"/>
        <v/>
      </c>
      <c r="BF41" s="11" t="str">
        <f t="shared" si="87"/>
        <v/>
      </c>
      <c r="BG41" s="11" t="str">
        <f t="shared" si="88"/>
        <v/>
      </c>
    </row>
    <row r="42" spans="2:59">
      <c r="B42" s="11" t="str">
        <f t="shared" si="45"/>
        <v/>
      </c>
      <c r="C42" s="29"/>
      <c r="D42" s="65" t="str">
        <f t="shared" si="46"/>
        <v/>
      </c>
      <c r="E42" s="10" t="str">
        <f t="shared" si="47"/>
        <v/>
      </c>
      <c r="F42" s="10" t="str">
        <f t="shared" si="48"/>
        <v/>
      </c>
      <c r="G42" s="31" t="str">
        <f t="shared" si="49"/>
        <v/>
      </c>
      <c r="H42" s="11" t="str">
        <f t="shared" si="50"/>
        <v/>
      </c>
      <c r="I42" s="61"/>
      <c r="J42" s="61"/>
      <c r="K42" s="61"/>
      <c r="L42" s="61"/>
      <c r="M42" s="61"/>
      <c r="N42" s="61"/>
      <c r="O42" s="67"/>
      <c r="P42" s="11" t="str">
        <f t="shared" si="51"/>
        <v/>
      </c>
      <c r="Q42" s="12" t="str">
        <f t="shared" si="52"/>
        <v/>
      </c>
      <c r="R42" s="12"/>
      <c r="S42" s="12" t="str">
        <f t="shared" si="53"/>
        <v/>
      </c>
      <c r="T42" s="12" t="str">
        <f t="shared" si="54"/>
        <v/>
      </c>
      <c r="U42" s="12" t="str">
        <f t="shared" si="55"/>
        <v/>
      </c>
      <c r="V42" s="12" t="str">
        <f t="shared" si="56"/>
        <v/>
      </c>
      <c r="W42" s="12" t="str">
        <f t="shared" si="57"/>
        <v/>
      </c>
      <c r="X42" s="12" t="str">
        <f t="shared" si="58"/>
        <v/>
      </c>
      <c r="Y42" s="12"/>
      <c r="Z42" s="9" t="str">
        <f t="shared" si="59"/>
        <v/>
      </c>
      <c r="AA42" s="9" t="str">
        <f t="shared" si="60"/>
        <v/>
      </c>
      <c r="AB42" s="9" t="str">
        <f t="shared" si="61"/>
        <v/>
      </c>
      <c r="AC42" s="9" t="str">
        <f t="shared" si="62"/>
        <v/>
      </c>
      <c r="AD42" s="9" t="str">
        <f t="shared" si="63"/>
        <v/>
      </c>
      <c r="AE42" s="9" t="str">
        <f t="shared" si="64"/>
        <v/>
      </c>
      <c r="AF42" s="9"/>
      <c r="AG42" s="12" t="str">
        <f t="shared" si="65"/>
        <v/>
      </c>
      <c r="AH42" s="12" t="str">
        <f t="shared" si="66"/>
        <v/>
      </c>
      <c r="AI42" s="12" t="str">
        <f t="shared" si="67"/>
        <v/>
      </c>
      <c r="AJ42" s="12" t="str">
        <f t="shared" si="68"/>
        <v/>
      </c>
      <c r="AK42" s="12" t="str">
        <f t="shared" si="69"/>
        <v/>
      </c>
      <c r="AL42" s="12" t="str">
        <f t="shared" si="70"/>
        <v/>
      </c>
      <c r="AM42" s="12"/>
      <c r="AN42" s="15" t="str">
        <f t="shared" si="71"/>
        <v/>
      </c>
      <c r="AO42" s="15" t="str">
        <f t="shared" si="72"/>
        <v/>
      </c>
      <c r="AP42" s="15" t="str">
        <f t="shared" si="73"/>
        <v/>
      </c>
      <c r="AQ42" s="15" t="str">
        <f t="shared" si="74"/>
        <v/>
      </c>
      <c r="AR42" s="15" t="str">
        <f t="shared" si="75"/>
        <v/>
      </c>
      <c r="AS42" s="15" t="str">
        <f t="shared" si="76"/>
        <v/>
      </c>
      <c r="AT42" s="15"/>
      <c r="AU42" s="11" t="str">
        <f t="shared" si="77"/>
        <v/>
      </c>
      <c r="AV42" s="11" t="str">
        <f t="shared" si="78"/>
        <v/>
      </c>
      <c r="AW42" s="11" t="str">
        <f t="shared" si="79"/>
        <v/>
      </c>
      <c r="AX42" s="11" t="str">
        <f t="shared" si="80"/>
        <v/>
      </c>
      <c r="AY42" s="11" t="str">
        <f t="shared" si="81"/>
        <v/>
      </c>
      <c r="AZ42" s="11" t="str">
        <f t="shared" si="82"/>
        <v/>
      </c>
      <c r="BA42" s="31"/>
      <c r="BB42" s="11" t="str">
        <f t="shared" si="83"/>
        <v/>
      </c>
      <c r="BC42" s="11" t="str">
        <f t="shared" si="84"/>
        <v/>
      </c>
      <c r="BD42" s="11" t="str">
        <f t="shared" si="85"/>
        <v/>
      </c>
      <c r="BE42" s="11" t="str">
        <f t="shared" si="86"/>
        <v/>
      </c>
      <c r="BF42" s="11" t="str">
        <f t="shared" si="87"/>
        <v/>
      </c>
      <c r="BG42" s="11" t="str">
        <f t="shared" si="88"/>
        <v/>
      </c>
    </row>
    <row r="43" spans="2:59">
      <c r="B43" s="11" t="str">
        <f t="shared" si="45"/>
        <v/>
      </c>
      <c r="C43" s="29"/>
      <c r="D43" s="65" t="str">
        <f t="shared" si="46"/>
        <v/>
      </c>
      <c r="E43" s="10" t="str">
        <f t="shared" si="47"/>
        <v/>
      </c>
      <c r="F43" s="10" t="str">
        <f t="shared" si="48"/>
        <v/>
      </c>
      <c r="G43" s="31" t="str">
        <f t="shared" si="49"/>
        <v/>
      </c>
      <c r="H43" s="11" t="str">
        <f t="shared" si="50"/>
        <v/>
      </c>
      <c r="I43" s="61"/>
      <c r="J43" s="61"/>
      <c r="K43" s="61"/>
      <c r="L43" s="61"/>
      <c r="M43" s="61"/>
      <c r="N43" s="61"/>
      <c r="O43" s="67"/>
      <c r="P43" s="11" t="str">
        <f t="shared" si="51"/>
        <v/>
      </c>
      <c r="Q43" s="12" t="str">
        <f t="shared" si="52"/>
        <v/>
      </c>
      <c r="R43" s="12"/>
      <c r="S43" s="12" t="str">
        <f t="shared" si="53"/>
        <v/>
      </c>
      <c r="T43" s="12" t="str">
        <f t="shared" si="54"/>
        <v/>
      </c>
      <c r="U43" s="12" t="str">
        <f t="shared" si="55"/>
        <v/>
      </c>
      <c r="V43" s="12" t="str">
        <f t="shared" si="56"/>
        <v/>
      </c>
      <c r="W43" s="12" t="str">
        <f t="shared" si="57"/>
        <v/>
      </c>
      <c r="X43" s="12" t="str">
        <f t="shared" si="58"/>
        <v/>
      </c>
      <c r="Y43" s="12"/>
      <c r="Z43" s="9" t="str">
        <f t="shared" si="59"/>
        <v/>
      </c>
      <c r="AA43" s="9" t="str">
        <f t="shared" si="60"/>
        <v/>
      </c>
      <c r="AB43" s="9" t="str">
        <f t="shared" si="61"/>
        <v/>
      </c>
      <c r="AC43" s="9" t="str">
        <f t="shared" si="62"/>
        <v/>
      </c>
      <c r="AD43" s="9" t="str">
        <f t="shared" si="63"/>
        <v/>
      </c>
      <c r="AE43" s="9" t="str">
        <f t="shared" si="64"/>
        <v/>
      </c>
      <c r="AF43" s="9"/>
      <c r="AG43" s="12" t="str">
        <f t="shared" si="65"/>
        <v/>
      </c>
      <c r="AH43" s="12" t="str">
        <f t="shared" si="66"/>
        <v/>
      </c>
      <c r="AI43" s="12" t="str">
        <f t="shared" si="67"/>
        <v/>
      </c>
      <c r="AJ43" s="12" t="str">
        <f t="shared" si="68"/>
        <v/>
      </c>
      <c r="AK43" s="12" t="str">
        <f t="shared" si="69"/>
        <v/>
      </c>
      <c r="AL43" s="12" t="str">
        <f t="shared" si="70"/>
        <v/>
      </c>
      <c r="AM43" s="12"/>
      <c r="AN43" s="15" t="str">
        <f t="shared" si="71"/>
        <v/>
      </c>
      <c r="AO43" s="15" t="str">
        <f t="shared" si="72"/>
        <v/>
      </c>
      <c r="AP43" s="15" t="str">
        <f t="shared" si="73"/>
        <v/>
      </c>
      <c r="AQ43" s="15" t="str">
        <f t="shared" si="74"/>
        <v/>
      </c>
      <c r="AR43" s="15" t="str">
        <f t="shared" si="75"/>
        <v/>
      </c>
      <c r="AS43" s="15" t="str">
        <f t="shared" si="76"/>
        <v/>
      </c>
      <c r="AT43" s="15"/>
      <c r="AU43" s="11" t="str">
        <f t="shared" si="77"/>
        <v/>
      </c>
      <c r="AV43" s="11" t="str">
        <f t="shared" si="78"/>
        <v/>
      </c>
      <c r="AW43" s="11" t="str">
        <f t="shared" si="79"/>
        <v/>
      </c>
      <c r="AX43" s="11" t="str">
        <f t="shared" si="80"/>
        <v/>
      </c>
      <c r="AY43" s="11" t="str">
        <f t="shared" si="81"/>
        <v/>
      </c>
      <c r="AZ43" s="11" t="str">
        <f t="shared" si="82"/>
        <v/>
      </c>
      <c r="BA43" s="31"/>
      <c r="BB43" s="11" t="str">
        <f t="shared" si="83"/>
        <v/>
      </c>
      <c r="BC43" s="11" t="str">
        <f t="shared" si="84"/>
        <v/>
      </c>
      <c r="BD43" s="11" t="str">
        <f t="shared" si="85"/>
        <v/>
      </c>
      <c r="BE43" s="11" t="str">
        <f t="shared" si="86"/>
        <v/>
      </c>
      <c r="BF43" s="11" t="str">
        <f t="shared" si="87"/>
        <v/>
      </c>
      <c r="BG43" s="11" t="str">
        <f t="shared" si="88"/>
        <v/>
      </c>
    </row>
    <row r="44" spans="2:59">
      <c r="B44" s="11" t="str">
        <f t="shared" si="45"/>
        <v/>
      </c>
      <c r="C44" s="29"/>
      <c r="D44" s="65" t="str">
        <f t="shared" si="46"/>
        <v/>
      </c>
      <c r="E44" s="10" t="str">
        <f t="shared" si="47"/>
        <v/>
      </c>
      <c r="F44" s="10" t="str">
        <f t="shared" si="48"/>
        <v/>
      </c>
      <c r="G44" s="31" t="str">
        <f t="shared" si="49"/>
        <v/>
      </c>
      <c r="H44" s="11" t="str">
        <f t="shared" si="50"/>
        <v/>
      </c>
      <c r="I44" s="61"/>
      <c r="J44" s="61"/>
      <c r="K44" s="61"/>
      <c r="L44" s="61"/>
      <c r="M44" s="61"/>
      <c r="N44" s="61"/>
      <c r="O44" s="67"/>
      <c r="P44" s="11" t="str">
        <f t="shared" si="51"/>
        <v/>
      </c>
      <c r="Q44" s="12" t="str">
        <f t="shared" si="52"/>
        <v/>
      </c>
      <c r="R44" s="12"/>
      <c r="S44" s="12" t="str">
        <f t="shared" si="53"/>
        <v/>
      </c>
      <c r="T44" s="12" t="str">
        <f t="shared" si="54"/>
        <v/>
      </c>
      <c r="U44" s="12" t="str">
        <f t="shared" si="55"/>
        <v/>
      </c>
      <c r="V44" s="12" t="str">
        <f t="shared" si="56"/>
        <v/>
      </c>
      <c r="W44" s="12" t="str">
        <f t="shared" si="57"/>
        <v/>
      </c>
      <c r="X44" s="12" t="str">
        <f t="shared" si="58"/>
        <v/>
      </c>
      <c r="Y44" s="12"/>
      <c r="Z44" s="9" t="str">
        <f t="shared" si="59"/>
        <v/>
      </c>
      <c r="AA44" s="9" t="str">
        <f t="shared" si="60"/>
        <v/>
      </c>
      <c r="AB44" s="9" t="str">
        <f t="shared" si="61"/>
        <v/>
      </c>
      <c r="AC44" s="9" t="str">
        <f t="shared" si="62"/>
        <v/>
      </c>
      <c r="AD44" s="9" t="str">
        <f t="shared" si="63"/>
        <v/>
      </c>
      <c r="AE44" s="9" t="str">
        <f t="shared" si="64"/>
        <v/>
      </c>
      <c r="AF44" s="9"/>
      <c r="AG44" s="12" t="str">
        <f t="shared" si="65"/>
        <v/>
      </c>
      <c r="AH44" s="12" t="str">
        <f t="shared" si="66"/>
        <v/>
      </c>
      <c r="AI44" s="12" t="str">
        <f t="shared" si="67"/>
        <v/>
      </c>
      <c r="AJ44" s="12" t="str">
        <f t="shared" si="68"/>
        <v/>
      </c>
      <c r="AK44" s="12" t="str">
        <f t="shared" si="69"/>
        <v/>
      </c>
      <c r="AL44" s="12" t="str">
        <f t="shared" si="70"/>
        <v/>
      </c>
      <c r="AM44" s="12"/>
      <c r="AN44" s="15" t="str">
        <f t="shared" si="71"/>
        <v/>
      </c>
      <c r="AO44" s="15" t="str">
        <f t="shared" si="72"/>
        <v/>
      </c>
      <c r="AP44" s="15" t="str">
        <f t="shared" si="73"/>
        <v/>
      </c>
      <c r="AQ44" s="15" t="str">
        <f t="shared" si="74"/>
        <v/>
      </c>
      <c r="AR44" s="15" t="str">
        <f t="shared" si="75"/>
        <v/>
      </c>
      <c r="AS44" s="15" t="str">
        <f t="shared" si="76"/>
        <v/>
      </c>
      <c r="AT44" s="15"/>
      <c r="AU44" s="11" t="str">
        <f t="shared" si="77"/>
        <v/>
      </c>
      <c r="AV44" s="11" t="str">
        <f t="shared" si="78"/>
        <v/>
      </c>
      <c r="AW44" s="11" t="str">
        <f t="shared" si="79"/>
        <v/>
      </c>
      <c r="AX44" s="11" t="str">
        <f t="shared" si="80"/>
        <v/>
      </c>
      <c r="AY44" s="11" t="str">
        <f t="shared" si="81"/>
        <v/>
      </c>
      <c r="AZ44" s="11" t="str">
        <f t="shared" si="82"/>
        <v/>
      </c>
      <c r="BA44" s="31"/>
      <c r="BB44" s="11" t="str">
        <f t="shared" si="83"/>
        <v/>
      </c>
      <c r="BC44" s="11" t="str">
        <f t="shared" si="84"/>
        <v/>
      </c>
      <c r="BD44" s="11" t="str">
        <f t="shared" si="85"/>
        <v/>
      </c>
      <c r="BE44" s="11" t="str">
        <f t="shared" si="86"/>
        <v/>
      </c>
      <c r="BF44" s="11" t="str">
        <f t="shared" si="87"/>
        <v/>
      </c>
      <c r="BG44" s="11" t="str">
        <f t="shared" si="88"/>
        <v/>
      </c>
    </row>
    <row r="45" spans="2:59">
      <c r="B45" s="11" t="str">
        <f t="shared" si="45"/>
        <v/>
      </c>
      <c r="C45" s="29"/>
      <c r="D45" s="65" t="str">
        <f t="shared" si="46"/>
        <v/>
      </c>
      <c r="E45" s="10" t="str">
        <f t="shared" si="47"/>
        <v/>
      </c>
      <c r="F45" s="10" t="str">
        <f t="shared" si="48"/>
        <v/>
      </c>
      <c r="G45" s="31" t="str">
        <f t="shared" si="49"/>
        <v/>
      </c>
      <c r="H45" s="11" t="str">
        <f t="shared" si="50"/>
        <v/>
      </c>
      <c r="I45" s="61"/>
      <c r="J45" s="61"/>
      <c r="K45" s="61"/>
      <c r="L45" s="61"/>
      <c r="M45" s="61"/>
      <c r="N45" s="61"/>
      <c r="O45" s="67"/>
      <c r="P45" s="11" t="str">
        <f t="shared" si="51"/>
        <v/>
      </c>
      <c r="Q45" s="12" t="str">
        <f t="shared" si="52"/>
        <v/>
      </c>
      <c r="R45" s="12"/>
      <c r="S45" s="12" t="str">
        <f t="shared" si="53"/>
        <v/>
      </c>
      <c r="T45" s="12" t="str">
        <f t="shared" si="54"/>
        <v/>
      </c>
      <c r="U45" s="12" t="str">
        <f t="shared" si="55"/>
        <v/>
      </c>
      <c r="V45" s="12" t="str">
        <f t="shared" si="56"/>
        <v/>
      </c>
      <c r="W45" s="12" t="str">
        <f t="shared" si="57"/>
        <v/>
      </c>
      <c r="X45" s="12" t="str">
        <f t="shared" si="58"/>
        <v/>
      </c>
      <c r="Y45" s="12"/>
      <c r="Z45" s="9" t="str">
        <f t="shared" si="59"/>
        <v/>
      </c>
      <c r="AA45" s="9" t="str">
        <f t="shared" si="60"/>
        <v/>
      </c>
      <c r="AB45" s="9" t="str">
        <f t="shared" si="61"/>
        <v/>
      </c>
      <c r="AC45" s="9" t="str">
        <f t="shared" si="62"/>
        <v/>
      </c>
      <c r="AD45" s="9" t="str">
        <f t="shared" si="63"/>
        <v/>
      </c>
      <c r="AE45" s="9" t="str">
        <f t="shared" si="64"/>
        <v/>
      </c>
      <c r="AF45" s="9"/>
      <c r="AG45" s="12" t="str">
        <f t="shared" si="65"/>
        <v/>
      </c>
      <c r="AH45" s="12" t="str">
        <f t="shared" si="66"/>
        <v/>
      </c>
      <c r="AI45" s="12" t="str">
        <f t="shared" si="67"/>
        <v/>
      </c>
      <c r="AJ45" s="12" t="str">
        <f t="shared" si="68"/>
        <v/>
      </c>
      <c r="AK45" s="12" t="str">
        <f t="shared" si="69"/>
        <v/>
      </c>
      <c r="AL45" s="12" t="str">
        <f t="shared" si="70"/>
        <v/>
      </c>
      <c r="AM45" s="12"/>
      <c r="AN45" s="15" t="str">
        <f t="shared" si="71"/>
        <v/>
      </c>
      <c r="AO45" s="15" t="str">
        <f t="shared" si="72"/>
        <v/>
      </c>
      <c r="AP45" s="15" t="str">
        <f t="shared" si="73"/>
        <v/>
      </c>
      <c r="AQ45" s="15" t="str">
        <f t="shared" si="74"/>
        <v/>
      </c>
      <c r="AR45" s="15" t="str">
        <f t="shared" si="75"/>
        <v/>
      </c>
      <c r="AS45" s="15" t="str">
        <f t="shared" si="76"/>
        <v/>
      </c>
      <c r="AT45" s="15"/>
      <c r="AU45" s="11" t="str">
        <f t="shared" si="77"/>
        <v/>
      </c>
      <c r="AV45" s="11" t="str">
        <f t="shared" si="78"/>
        <v/>
      </c>
      <c r="AW45" s="11" t="str">
        <f t="shared" si="79"/>
        <v/>
      </c>
      <c r="AX45" s="11" t="str">
        <f t="shared" si="80"/>
        <v/>
      </c>
      <c r="AY45" s="11" t="str">
        <f t="shared" si="81"/>
        <v/>
      </c>
      <c r="AZ45" s="11" t="str">
        <f t="shared" si="82"/>
        <v/>
      </c>
      <c r="BA45" s="31"/>
      <c r="BB45" s="11" t="str">
        <f t="shared" si="83"/>
        <v/>
      </c>
      <c r="BC45" s="11" t="str">
        <f t="shared" si="84"/>
        <v/>
      </c>
      <c r="BD45" s="11" t="str">
        <f t="shared" si="85"/>
        <v/>
      </c>
      <c r="BE45" s="11" t="str">
        <f t="shared" si="86"/>
        <v/>
      </c>
      <c r="BF45" s="11" t="str">
        <f t="shared" si="87"/>
        <v/>
      </c>
      <c r="BG45" s="11" t="str">
        <f t="shared" si="88"/>
        <v/>
      </c>
    </row>
    <row r="46" spans="2:59">
      <c r="B46" s="11" t="str">
        <f t="shared" si="45"/>
        <v/>
      </c>
      <c r="C46" s="29"/>
      <c r="D46" s="65" t="str">
        <f t="shared" si="46"/>
        <v/>
      </c>
      <c r="E46" s="10" t="str">
        <f t="shared" si="47"/>
        <v/>
      </c>
      <c r="F46" s="10" t="str">
        <f t="shared" si="48"/>
        <v/>
      </c>
      <c r="G46" s="31" t="str">
        <f t="shared" si="49"/>
        <v/>
      </c>
      <c r="H46" s="11" t="str">
        <f t="shared" si="50"/>
        <v/>
      </c>
      <c r="I46" s="61"/>
      <c r="J46" s="61"/>
      <c r="K46" s="61"/>
      <c r="L46" s="61"/>
      <c r="M46" s="61"/>
      <c r="N46" s="61"/>
      <c r="O46" s="67"/>
      <c r="P46" s="11" t="str">
        <f t="shared" si="51"/>
        <v/>
      </c>
      <c r="Q46" s="12" t="str">
        <f t="shared" si="52"/>
        <v/>
      </c>
      <c r="R46" s="12"/>
      <c r="S46" s="12" t="str">
        <f t="shared" si="53"/>
        <v/>
      </c>
      <c r="T46" s="12" t="str">
        <f t="shared" si="54"/>
        <v/>
      </c>
      <c r="U46" s="12" t="str">
        <f t="shared" si="55"/>
        <v/>
      </c>
      <c r="V46" s="12" t="str">
        <f t="shared" si="56"/>
        <v/>
      </c>
      <c r="W46" s="12" t="str">
        <f t="shared" si="57"/>
        <v/>
      </c>
      <c r="X46" s="12" t="str">
        <f t="shared" si="58"/>
        <v/>
      </c>
      <c r="Y46" s="12"/>
      <c r="Z46" s="9" t="str">
        <f t="shared" si="59"/>
        <v/>
      </c>
      <c r="AA46" s="9" t="str">
        <f t="shared" si="60"/>
        <v/>
      </c>
      <c r="AB46" s="9" t="str">
        <f t="shared" si="61"/>
        <v/>
      </c>
      <c r="AC46" s="9" t="str">
        <f t="shared" si="62"/>
        <v/>
      </c>
      <c r="AD46" s="9" t="str">
        <f t="shared" si="63"/>
        <v/>
      </c>
      <c r="AE46" s="9" t="str">
        <f t="shared" si="64"/>
        <v/>
      </c>
      <c r="AF46" s="9"/>
      <c r="AG46" s="12" t="str">
        <f t="shared" si="65"/>
        <v/>
      </c>
      <c r="AH46" s="12" t="str">
        <f t="shared" si="66"/>
        <v/>
      </c>
      <c r="AI46" s="12" t="str">
        <f t="shared" si="67"/>
        <v/>
      </c>
      <c r="AJ46" s="12" t="str">
        <f t="shared" si="68"/>
        <v/>
      </c>
      <c r="AK46" s="12" t="str">
        <f t="shared" si="69"/>
        <v/>
      </c>
      <c r="AL46" s="12" t="str">
        <f t="shared" si="70"/>
        <v/>
      </c>
      <c r="AM46" s="12"/>
      <c r="AN46" s="15" t="str">
        <f t="shared" si="71"/>
        <v/>
      </c>
      <c r="AO46" s="15" t="str">
        <f t="shared" si="72"/>
        <v/>
      </c>
      <c r="AP46" s="15" t="str">
        <f t="shared" si="73"/>
        <v/>
      </c>
      <c r="AQ46" s="15" t="str">
        <f t="shared" si="74"/>
        <v/>
      </c>
      <c r="AR46" s="15" t="str">
        <f t="shared" si="75"/>
        <v/>
      </c>
      <c r="AS46" s="15" t="str">
        <f t="shared" si="76"/>
        <v/>
      </c>
      <c r="AT46" s="15"/>
      <c r="AU46" s="11" t="str">
        <f t="shared" si="77"/>
        <v/>
      </c>
      <c r="AV46" s="11" t="str">
        <f t="shared" si="78"/>
        <v/>
      </c>
      <c r="AW46" s="11" t="str">
        <f t="shared" si="79"/>
        <v/>
      </c>
      <c r="AX46" s="11" t="str">
        <f t="shared" si="80"/>
        <v/>
      </c>
      <c r="AY46" s="11" t="str">
        <f t="shared" si="81"/>
        <v/>
      </c>
      <c r="AZ46" s="11" t="str">
        <f t="shared" si="82"/>
        <v/>
      </c>
      <c r="BA46" s="31"/>
      <c r="BB46" s="11" t="str">
        <f t="shared" si="83"/>
        <v/>
      </c>
      <c r="BC46" s="11" t="str">
        <f t="shared" si="84"/>
        <v/>
      </c>
      <c r="BD46" s="11" t="str">
        <f t="shared" si="85"/>
        <v/>
      </c>
      <c r="BE46" s="11" t="str">
        <f t="shared" si="86"/>
        <v/>
      </c>
      <c r="BF46" s="11" t="str">
        <f t="shared" si="87"/>
        <v/>
      </c>
      <c r="BG46" s="11" t="str">
        <f t="shared" si="88"/>
        <v/>
      </c>
    </row>
    <row r="47" spans="2:59">
      <c r="B47" s="11" t="str">
        <f t="shared" si="45"/>
        <v/>
      </c>
      <c r="C47" s="29"/>
      <c r="D47" s="65" t="str">
        <f t="shared" si="46"/>
        <v/>
      </c>
      <c r="E47" s="10" t="str">
        <f t="shared" si="47"/>
        <v/>
      </c>
      <c r="F47" s="10" t="str">
        <f t="shared" si="48"/>
        <v/>
      </c>
      <c r="G47" s="31" t="str">
        <f t="shared" si="49"/>
        <v/>
      </c>
      <c r="H47" s="11" t="str">
        <f t="shared" si="50"/>
        <v/>
      </c>
      <c r="I47" s="61"/>
      <c r="J47" s="61"/>
      <c r="K47" s="61"/>
      <c r="L47" s="61"/>
      <c r="M47" s="61"/>
      <c r="N47" s="61"/>
      <c r="O47" s="67"/>
      <c r="P47" s="11" t="str">
        <f t="shared" si="51"/>
        <v/>
      </c>
      <c r="Q47" s="12" t="str">
        <f t="shared" si="52"/>
        <v/>
      </c>
      <c r="R47" s="12"/>
      <c r="S47" s="12" t="str">
        <f t="shared" si="53"/>
        <v/>
      </c>
      <c r="T47" s="12" t="str">
        <f t="shared" si="54"/>
        <v/>
      </c>
      <c r="U47" s="12" t="str">
        <f t="shared" si="55"/>
        <v/>
      </c>
      <c r="V47" s="12" t="str">
        <f t="shared" si="56"/>
        <v/>
      </c>
      <c r="W47" s="12" t="str">
        <f t="shared" si="57"/>
        <v/>
      </c>
      <c r="X47" s="12" t="str">
        <f t="shared" si="58"/>
        <v/>
      </c>
      <c r="Y47" s="12"/>
      <c r="Z47" s="9" t="str">
        <f t="shared" si="59"/>
        <v/>
      </c>
      <c r="AA47" s="9" t="str">
        <f t="shared" si="60"/>
        <v/>
      </c>
      <c r="AB47" s="9" t="str">
        <f t="shared" si="61"/>
        <v/>
      </c>
      <c r="AC47" s="9" t="str">
        <f t="shared" si="62"/>
        <v/>
      </c>
      <c r="AD47" s="9" t="str">
        <f t="shared" si="63"/>
        <v/>
      </c>
      <c r="AE47" s="9" t="str">
        <f t="shared" si="64"/>
        <v/>
      </c>
      <c r="AF47" s="9"/>
      <c r="AG47" s="12" t="str">
        <f t="shared" si="65"/>
        <v/>
      </c>
      <c r="AH47" s="12" t="str">
        <f t="shared" si="66"/>
        <v/>
      </c>
      <c r="AI47" s="12" t="str">
        <f t="shared" si="67"/>
        <v/>
      </c>
      <c r="AJ47" s="12" t="str">
        <f t="shared" si="68"/>
        <v/>
      </c>
      <c r="AK47" s="12" t="str">
        <f t="shared" si="69"/>
        <v/>
      </c>
      <c r="AL47" s="12" t="str">
        <f t="shared" si="70"/>
        <v/>
      </c>
      <c r="AM47" s="12"/>
      <c r="AN47" s="15" t="str">
        <f t="shared" si="71"/>
        <v/>
      </c>
      <c r="AO47" s="15" t="str">
        <f t="shared" si="72"/>
        <v/>
      </c>
      <c r="AP47" s="15" t="str">
        <f t="shared" si="73"/>
        <v/>
      </c>
      <c r="AQ47" s="15" t="str">
        <f t="shared" si="74"/>
        <v/>
      </c>
      <c r="AR47" s="15" t="str">
        <f t="shared" si="75"/>
        <v/>
      </c>
      <c r="AS47" s="15" t="str">
        <f t="shared" si="76"/>
        <v/>
      </c>
      <c r="AT47" s="15"/>
      <c r="AU47" s="11" t="str">
        <f t="shared" si="77"/>
        <v/>
      </c>
      <c r="AV47" s="11" t="str">
        <f t="shared" si="78"/>
        <v/>
      </c>
      <c r="AW47" s="11" t="str">
        <f t="shared" si="79"/>
        <v/>
      </c>
      <c r="AX47" s="11" t="str">
        <f t="shared" si="80"/>
        <v/>
      </c>
      <c r="AY47" s="11" t="str">
        <f t="shared" si="81"/>
        <v/>
      </c>
      <c r="AZ47" s="11" t="str">
        <f t="shared" si="82"/>
        <v/>
      </c>
      <c r="BA47" s="31"/>
      <c r="BB47" s="11" t="str">
        <f t="shared" si="83"/>
        <v/>
      </c>
      <c r="BC47" s="11" t="str">
        <f t="shared" si="84"/>
        <v/>
      </c>
      <c r="BD47" s="11" t="str">
        <f t="shared" si="85"/>
        <v/>
      </c>
      <c r="BE47" s="11" t="str">
        <f t="shared" si="86"/>
        <v/>
      </c>
      <c r="BF47" s="11" t="str">
        <f t="shared" si="87"/>
        <v/>
      </c>
      <c r="BG47" s="11" t="str">
        <f t="shared" si="88"/>
        <v/>
      </c>
    </row>
    <row r="48" spans="2:59">
      <c r="B48" s="11" t="str">
        <f t="shared" si="45"/>
        <v/>
      </c>
      <c r="C48" s="29"/>
      <c r="D48" s="65" t="str">
        <f t="shared" si="46"/>
        <v/>
      </c>
      <c r="E48" s="10" t="str">
        <f t="shared" si="47"/>
        <v/>
      </c>
      <c r="F48" s="10" t="str">
        <f t="shared" si="48"/>
        <v/>
      </c>
      <c r="G48" s="31" t="str">
        <f t="shared" si="49"/>
        <v/>
      </c>
      <c r="H48" s="11" t="str">
        <f t="shared" si="50"/>
        <v/>
      </c>
      <c r="I48" s="61"/>
      <c r="J48" s="61"/>
      <c r="K48" s="61"/>
      <c r="L48" s="61"/>
      <c r="M48" s="61"/>
      <c r="N48" s="61"/>
      <c r="O48" s="67"/>
      <c r="P48" s="11" t="str">
        <f t="shared" si="51"/>
        <v/>
      </c>
      <c r="Q48" s="12" t="str">
        <f t="shared" si="52"/>
        <v/>
      </c>
      <c r="R48" s="12"/>
      <c r="S48" s="12" t="str">
        <f t="shared" si="53"/>
        <v/>
      </c>
      <c r="T48" s="12" t="str">
        <f t="shared" si="54"/>
        <v/>
      </c>
      <c r="U48" s="12" t="str">
        <f t="shared" si="55"/>
        <v/>
      </c>
      <c r="V48" s="12" t="str">
        <f t="shared" si="56"/>
        <v/>
      </c>
      <c r="W48" s="12" t="str">
        <f t="shared" si="57"/>
        <v/>
      </c>
      <c r="X48" s="12" t="str">
        <f t="shared" si="58"/>
        <v/>
      </c>
      <c r="Y48" s="12"/>
      <c r="Z48" s="9" t="str">
        <f t="shared" si="59"/>
        <v/>
      </c>
      <c r="AA48" s="9" t="str">
        <f t="shared" si="60"/>
        <v/>
      </c>
      <c r="AB48" s="9" t="str">
        <f t="shared" si="61"/>
        <v/>
      </c>
      <c r="AC48" s="9" t="str">
        <f t="shared" si="62"/>
        <v/>
      </c>
      <c r="AD48" s="9" t="str">
        <f t="shared" si="63"/>
        <v/>
      </c>
      <c r="AE48" s="9" t="str">
        <f t="shared" si="64"/>
        <v/>
      </c>
      <c r="AF48" s="9"/>
      <c r="AG48" s="12" t="str">
        <f t="shared" si="65"/>
        <v/>
      </c>
      <c r="AH48" s="12" t="str">
        <f t="shared" si="66"/>
        <v/>
      </c>
      <c r="AI48" s="12" t="str">
        <f t="shared" si="67"/>
        <v/>
      </c>
      <c r="AJ48" s="12" t="str">
        <f t="shared" si="68"/>
        <v/>
      </c>
      <c r="AK48" s="12" t="str">
        <f t="shared" si="69"/>
        <v/>
      </c>
      <c r="AL48" s="12" t="str">
        <f t="shared" si="70"/>
        <v/>
      </c>
      <c r="AM48" s="12"/>
      <c r="AN48" s="15" t="str">
        <f t="shared" si="71"/>
        <v/>
      </c>
      <c r="AO48" s="15" t="str">
        <f t="shared" si="72"/>
        <v/>
      </c>
      <c r="AP48" s="15" t="str">
        <f t="shared" si="73"/>
        <v/>
      </c>
      <c r="AQ48" s="15" t="str">
        <f t="shared" si="74"/>
        <v/>
      </c>
      <c r="AR48" s="15" t="str">
        <f t="shared" si="75"/>
        <v/>
      </c>
      <c r="AS48" s="15" t="str">
        <f t="shared" si="76"/>
        <v/>
      </c>
      <c r="AT48" s="15"/>
      <c r="AU48" s="11" t="str">
        <f t="shared" si="77"/>
        <v/>
      </c>
      <c r="AV48" s="11" t="str">
        <f t="shared" si="78"/>
        <v/>
      </c>
      <c r="AW48" s="11" t="str">
        <f t="shared" si="79"/>
        <v/>
      </c>
      <c r="AX48" s="11" t="str">
        <f t="shared" si="80"/>
        <v/>
      </c>
      <c r="AY48" s="11" t="str">
        <f t="shared" si="81"/>
        <v/>
      </c>
      <c r="AZ48" s="11" t="str">
        <f t="shared" si="82"/>
        <v/>
      </c>
      <c r="BA48" s="31"/>
      <c r="BB48" s="11" t="str">
        <f t="shared" si="83"/>
        <v/>
      </c>
      <c r="BC48" s="11" t="str">
        <f t="shared" si="84"/>
        <v/>
      </c>
      <c r="BD48" s="11" t="str">
        <f t="shared" si="85"/>
        <v/>
      </c>
      <c r="BE48" s="11" t="str">
        <f t="shared" si="86"/>
        <v/>
      </c>
      <c r="BF48" s="11" t="str">
        <f t="shared" si="87"/>
        <v/>
      </c>
      <c r="BG48" s="11" t="str">
        <f t="shared" si="88"/>
        <v/>
      </c>
    </row>
    <row r="49" spans="2:59">
      <c r="B49" s="11" t="str">
        <f t="shared" si="45"/>
        <v/>
      </c>
      <c r="C49" s="29"/>
      <c r="D49" s="65" t="str">
        <f t="shared" si="46"/>
        <v/>
      </c>
      <c r="E49" s="10" t="str">
        <f t="shared" si="47"/>
        <v/>
      </c>
      <c r="F49" s="10" t="str">
        <f t="shared" si="48"/>
        <v/>
      </c>
      <c r="G49" s="31" t="str">
        <f t="shared" si="49"/>
        <v/>
      </c>
      <c r="H49" s="11" t="str">
        <f t="shared" si="50"/>
        <v/>
      </c>
      <c r="I49" s="61"/>
      <c r="J49" s="61"/>
      <c r="K49" s="61"/>
      <c r="L49" s="61"/>
      <c r="M49" s="61"/>
      <c r="N49" s="61"/>
      <c r="O49" s="67"/>
      <c r="P49" s="11" t="str">
        <f t="shared" si="51"/>
        <v/>
      </c>
      <c r="Q49" s="12" t="str">
        <f t="shared" si="52"/>
        <v/>
      </c>
      <c r="R49" s="12"/>
      <c r="S49" s="12" t="str">
        <f t="shared" si="53"/>
        <v/>
      </c>
      <c r="T49" s="12" t="str">
        <f t="shared" si="54"/>
        <v/>
      </c>
      <c r="U49" s="12" t="str">
        <f t="shared" si="55"/>
        <v/>
      </c>
      <c r="V49" s="12" t="str">
        <f t="shared" si="56"/>
        <v/>
      </c>
      <c r="W49" s="12" t="str">
        <f t="shared" si="57"/>
        <v/>
      </c>
      <c r="X49" s="12" t="str">
        <f t="shared" si="58"/>
        <v/>
      </c>
      <c r="Y49" s="12"/>
      <c r="Z49" s="9" t="str">
        <f t="shared" si="59"/>
        <v/>
      </c>
      <c r="AA49" s="9" t="str">
        <f t="shared" si="60"/>
        <v/>
      </c>
      <c r="AB49" s="9" t="str">
        <f t="shared" si="61"/>
        <v/>
      </c>
      <c r="AC49" s="9" t="str">
        <f t="shared" si="62"/>
        <v/>
      </c>
      <c r="AD49" s="9" t="str">
        <f t="shared" si="63"/>
        <v/>
      </c>
      <c r="AE49" s="9" t="str">
        <f t="shared" si="64"/>
        <v/>
      </c>
      <c r="AF49" s="9"/>
      <c r="AG49" s="12" t="str">
        <f t="shared" si="65"/>
        <v/>
      </c>
      <c r="AH49" s="12" t="str">
        <f t="shared" si="66"/>
        <v/>
      </c>
      <c r="AI49" s="12" t="str">
        <f t="shared" si="67"/>
        <v/>
      </c>
      <c r="AJ49" s="12" t="str">
        <f t="shared" si="68"/>
        <v/>
      </c>
      <c r="AK49" s="12" t="str">
        <f t="shared" si="69"/>
        <v/>
      </c>
      <c r="AL49" s="12" t="str">
        <f t="shared" si="70"/>
        <v/>
      </c>
      <c r="AM49" s="12"/>
      <c r="AN49" s="15" t="str">
        <f t="shared" si="71"/>
        <v/>
      </c>
      <c r="AO49" s="15" t="str">
        <f t="shared" si="72"/>
        <v/>
      </c>
      <c r="AP49" s="15" t="str">
        <f t="shared" si="73"/>
        <v/>
      </c>
      <c r="AQ49" s="15" t="str">
        <f t="shared" si="74"/>
        <v/>
      </c>
      <c r="AR49" s="15" t="str">
        <f t="shared" si="75"/>
        <v/>
      </c>
      <c r="AS49" s="15" t="str">
        <f t="shared" si="76"/>
        <v/>
      </c>
      <c r="AT49" s="15"/>
      <c r="AU49" s="11" t="str">
        <f t="shared" si="77"/>
        <v/>
      </c>
      <c r="AV49" s="11" t="str">
        <f t="shared" si="78"/>
        <v/>
      </c>
      <c r="AW49" s="11" t="str">
        <f t="shared" si="79"/>
        <v/>
      </c>
      <c r="AX49" s="11" t="str">
        <f t="shared" si="80"/>
        <v/>
      </c>
      <c r="AY49" s="11" t="str">
        <f t="shared" si="81"/>
        <v/>
      </c>
      <c r="AZ49" s="11" t="str">
        <f t="shared" si="82"/>
        <v/>
      </c>
      <c r="BA49" s="31"/>
      <c r="BB49" s="11" t="str">
        <f t="shared" si="83"/>
        <v/>
      </c>
      <c r="BC49" s="11" t="str">
        <f t="shared" si="84"/>
        <v/>
      </c>
      <c r="BD49" s="11" t="str">
        <f t="shared" si="85"/>
        <v/>
      </c>
      <c r="BE49" s="11" t="str">
        <f t="shared" si="86"/>
        <v/>
      </c>
      <c r="BF49" s="11" t="str">
        <f t="shared" si="87"/>
        <v/>
      </c>
      <c r="BG49" s="11" t="str">
        <f t="shared" si="88"/>
        <v/>
      </c>
    </row>
    <row r="50" spans="2:59">
      <c r="B50" s="11" t="str">
        <f t="shared" si="45"/>
        <v/>
      </c>
      <c r="C50" s="29"/>
      <c r="D50" s="65" t="str">
        <f t="shared" si="46"/>
        <v/>
      </c>
      <c r="E50" s="10" t="str">
        <f t="shared" si="47"/>
        <v/>
      </c>
      <c r="F50" s="10" t="str">
        <f t="shared" si="48"/>
        <v/>
      </c>
      <c r="G50" s="31" t="str">
        <f t="shared" si="49"/>
        <v/>
      </c>
      <c r="H50" s="11" t="str">
        <f t="shared" si="50"/>
        <v/>
      </c>
      <c r="I50" s="61"/>
      <c r="J50" s="61"/>
      <c r="K50" s="61"/>
      <c r="L50" s="61"/>
      <c r="M50" s="61"/>
      <c r="N50" s="61"/>
      <c r="O50" s="67"/>
      <c r="P50" s="11" t="str">
        <f t="shared" si="51"/>
        <v/>
      </c>
      <c r="Q50" s="12" t="str">
        <f t="shared" si="52"/>
        <v/>
      </c>
      <c r="R50" s="12"/>
      <c r="S50" s="12" t="str">
        <f t="shared" si="53"/>
        <v/>
      </c>
      <c r="T50" s="12" t="str">
        <f t="shared" si="54"/>
        <v/>
      </c>
      <c r="U50" s="12" t="str">
        <f t="shared" si="55"/>
        <v/>
      </c>
      <c r="V50" s="12" t="str">
        <f t="shared" si="56"/>
        <v/>
      </c>
      <c r="W50" s="12" t="str">
        <f t="shared" si="57"/>
        <v/>
      </c>
      <c r="X50" s="12" t="str">
        <f t="shared" si="58"/>
        <v/>
      </c>
      <c r="Y50" s="12"/>
      <c r="Z50" s="9" t="str">
        <f t="shared" si="59"/>
        <v/>
      </c>
      <c r="AA50" s="9" t="str">
        <f t="shared" si="60"/>
        <v/>
      </c>
      <c r="AB50" s="9" t="str">
        <f t="shared" si="61"/>
        <v/>
      </c>
      <c r="AC50" s="9" t="str">
        <f t="shared" si="62"/>
        <v/>
      </c>
      <c r="AD50" s="9" t="str">
        <f t="shared" si="63"/>
        <v/>
      </c>
      <c r="AE50" s="9" t="str">
        <f t="shared" si="64"/>
        <v/>
      </c>
      <c r="AF50" s="9"/>
      <c r="AG50" s="12" t="str">
        <f t="shared" si="65"/>
        <v/>
      </c>
      <c r="AH50" s="12" t="str">
        <f t="shared" si="66"/>
        <v/>
      </c>
      <c r="AI50" s="12" t="str">
        <f t="shared" si="67"/>
        <v/>
      </c>
      <c r="AJ50" s="12" t="str">
        <f t="shared" si="68"/>
        <v/>
      </c>
      <c r="AK50" s="12" t="str">
        <f t="shared" si="69"/>
        <v/>
      </c>
      <c r="AL50" s="12" t="str">
        <f t="shared" si="70"/>
        <v/>
      </c>
      <c r="AM50" s="12"/>
      <c r="AN50" s="15" t="str">
        <f t="shared" si="71"/>
        <v/>
      </c>
      <c r="AO50" s="15" t="str">
        <f t="shared" si="72"/>
        <v/>
      </c>
      <c r="AP50" s="15" t="str">
        <f t="shared" si="73"/>
        <v/>
      </c>
      <c r="AQ50" s="15" t="str">
        <f t="shared" si="74"/>
        <v/>
      </c>
      <c r="AR50" s="15" t="str">
        <f t="shared" si="75"/>
        <v/>
      </c>
      <c r="AS50" s="15" t="str">
        <f t="shared" si="76"/>
        <v/>
      </c>
      <c r="AT50" s="15"/>
      <c r="AU50" s="11" t="str">
        <f t="shared" si="77"/>
        <v/>
      </c>
      <c r="AV50" s="11" t="str">
        <f t="shared" si="78"/>
        <v/>
      </c>
      <c r="AW50" s="11" t="str">
        <f t="shared" si="79"/>
        <v/>
      </c>
      <c r="AX50" s="11" t="str">
        <f t="shared" si="80"/>
        <v/>
      </c>
      <c r="AY50" s="11" t="str">
        <f t="shared" si="81"/>
        <v/>
      </c>
      <c r="AZ50" s="11" t="str">
        <f t="shared" si="82"/>
        <v/>
      </c>
      <c r="BA50" s="31"/>
      <c r="BB50" s="11" t="str">
        <f t="shared" si="83"/>
        <v/>
      </c>
      <c r="BC50" s="11" t="str">
        <f t="shared" si="84"/>
        <v/>
      </c>
      <c r="BD50" s="11" t="str">
        <f t="shared" si="85"/>
        <v/>
      </c>
      <c r="BE50" s="11" t="str">
        <f t="shared" si="86"/>
        <v/>
      </c>
      <c r="BF50" s="11" t="str">
        <f t="shared" si="87"/>
        <v/>
      </c>
      <c r="BG50" s="11" t="str">
        <f t="shared" si="88"/>
        <v/>
      </c>
    </row>
    <row r="51" spans="2:59">
      <c r="B51" s="11" t="str">
        <f t="shared" si="45"/>
        <v/>
      </c>
      <c r="C51" s="29"/>
      <c r="D51" s="65" t="str">
        <f t="shared" si="46"/>
        <v/>
      </c>
      <c r="E51" s="10" t="str">
        <f t="shared" si="47"/>
        <v/>
      </c>
      <c r="F51" s="10" t="str">
        <f t="shared" si="48"/>
        <v/>
      </c>
      <c r="G51" s="31" t="str">
        <f t="shared" si="49"/>
        <v/>
      </c>
      <c r="H51" s="11" t="str">
        <f t="shared" si="50"/>
        <v/>
      </c>
      <c r="I51" s="61"/>
      <c r="J51" s="61"/>
      <c r="K51" s="61"/>
      <c r="L51" s="61"/>
      <c r="M51" s="61"/>
      <c r="N51" s="61"/>
      <c r="O51" s="67"/>
      <c r="P51" s="11" t="str">
        <f t="shared" si="51"/>
        <v/>
      </c>
      <c r="Q51" s="12" t="str">
        <f t="shared" si="52"/>
        <v/>
      </c>
      <c r="R51" s="12"/>
      <c r="S51" s="12" t="str">
        <f t="shared" si="53"/>
        <v/>
      </c>
      <c r="T51" s="12" t="str">
        <f t="shared" si="54"/>
        <v/>
      </c>
      <c r="U51" s="12" t="str">
        <f t="shared" si="55"/>
        <v/>
      </c>
      <c r="V51" s="12" t="str">
        <f t="shared" si="56"/>
        <v/>
      </c>
      <c r="W51" s="12" t="str">
        <f t="shared" si="57"/>
        <v/>
      </c>
      <c r="X51" s="12" t="str">
        <f t="shared" si="58"/>
        <v/>
      </c>
      <c r="Y51" s="12"/>
      <c r="Z51" s="9" t="str">
        <f t="shared" si="59"/>
        <v/>
      </c>
      <c r="AA51" s="9" t="str">
        <f t="shared" si="60"/>
        <v/>
      </c>
      <c r="AB51" s="9" t="str">
        <f t="shared" si="61"/>
        <v/>
      </c>
      <c r="AC51" s="9" t="str">
        <f t="shared" si="62"/>
        <v/>
      </c>
      <c r="AD51" s="9" t="str">
        <f t="shared" si="63"/>
        <v/>
      </c>
      <c r="AE51" s="9" t="str">
        <f t="shared" si="64"/>
        <v/>
      </c>
      <c r="AF51" s="9"/>
      <c r="AG51" s="12" t="str">
        <f t="shared" si="65"/>
        <v/>
      </c>
      <c r="AH51" s="12" t="str">
        <f t="shared" si="66"/>
        <v/>
      </c>
      <c r="AI51" s="12" t="str">
        <f t="shared" si="67"/>
        <v/>
      </c>
      <c r="AJ51" s="12" t="str">
        <f t="shared" si="68"/>
        <v/>
      </c>
      <c r="AK51" s="12" t="str">
        <f t="shared" si="69"/>
        <v/>
      </c>
      <c r="AL51" s="12" t="str">
        <f t="shared" si="70"/>
        <v/>
      </c>
      <c r="AM51" s="12"/>
      <c r="AN51" s="15" t="str">
        <f t="shared" si="71"/>
        <v/>
      </c>
      <c r="AO51" s="15" t="str">
        <f t="shared" si="72"/>
        <v/>
      </c>
      <c r="AP51" s="15" t="str">
        <f t="shared" si="73"/>
        <v/>
      </c>
      <c r="AQ51" s="15" t="str">
        <f t="shared" si="74"/>
        <v/>
      </c>
      <c r="AR51" s="15" t="str">
        <f t="shared" si="75"/>
        <v/>
      </c>
      <c r="AS51" s="15" t="str">
        <f t="shared" si="76"/>
        <v/>
      </c>
      <c r="AT51" s="15"/>
      <c r="AU51" s="11" t="str">
        <f t="shared" si="77"/>
        <v/>
      </c>
      <c r="AV51" s="11" t="str">
        <f t="shared" si="78"/>
        <v/>
      </c>
      <c r="AW51" s="11" t="str">
        <f t="shared" si="79"/>
        <v/>
      </c>
      <c r="AX51" s="11" t="str">
        <f t="shared" si="80"/>
        <v/>
      </c>
      <c r="AY51" s="11" t="str">
        <f t="shared" si="81"/>
        <v/>
      </c>
      <c r="AZ51" s="11" t="str">
        <f t="shared" si="82"/>
        <v/>
      </c>
      <c r="BA51" s="31"/>
      <c r="BB51" s="11" t="str">
        <f t="shared" si="83"/>
        <v/>
      </c>
      <c r="BC51" s="11" t="str">
        <f t="shared" si="84"/>
        <v/>
      </c>
      <c r="BD51" s="11" t="str">
        <f t="shared" si="85"/>
        <v/>
      </c>
      <c r="BE51" s="11" t="str">
        <f t="shared" si="86"/>
        <v/>
      </c>
      <c r="BF51" s="11" t="str">
        <f t="shared" si="87"/>
        <v/>
      </c>
      <c r="BG51" s="11" t="str">
        <f t="shared" si="88"/>
        <v/>
      </c>
    </row>
    <row r="52" spans="2:59">
      <c r="B52" s="11" t="str">
        <f t="shared" si="45"/>
        <v/>
      </c>
      <c r="C52" s="29"/>
      <c r="D52" s="65" t="str">
        <f t="shared" si="46"/>
        <v/>
      </c>
      <c r="E52" s="10" t="str">
        <f t="shared" si="47"/>
        <v/>
      </c>
      <c r="F52" s="10" t="str">
        <f t="shared" si="48"/>
        <v/>
      </c>
      <c r="G52" s="31" t="str">
        <f t="shared" si="49"/>
        <v/>
      </c>
      <c r="H52" s="11" t="str">
        <f t="shared" si="50"/>
        <v/>
      </c>
      <c r="I52" s="61"/>
      <c r="J52" s="61"/>
      <c r="K52" s="61"/>
      <c r="L52" s="61"/>
      <c r="M52" s="61"/>
      <c r="N52" s="61"/>
      <c r="O52" s="67"/>
      <c r="P52" s="11" t="str">
        <f t="shared" si="51"/>
        <v/>
      </c>
      <c r="Q52" s="12" t="str">
        <f t="shared" si="52"/>
        <v/>
      </c>
      <c r="R52" s="12"/>
      <c r="S52" s="12" t="str">
        <f t="shared" si="53"/>
        <v/>
      </c>
      <c r="T52" s="12" t="str">
        <f t="shared" si="54"/>
        <v/>
      </c>
      <c r="U52" s="12" t="str">
        <f t="shared" si="55"/>
        <v/>
      </c>
      <c r="V52" s="12" t="str">
        <f t="shared" si="56"/>
        <v/>
      </c>
      <c r="W52" s="12" t="str">
        <f t="shared" si="57"/>
        <v/>
      </c>
      <c r="X52" s="12" t="str">
        <f t="shared" si="58"/>
        <v/>
      </c>
      <c r="Y52" s="12"/>
      <c r="Z52" s="9" t="str">
        <f t="shared" si="59"/>
        <v/>
      </c>
      <c r="AA52" s="9" t="str">
        <f t="shared" si="60"/>
        <v/>
      </c>
      <c r="AB52" s="9" t="str">
        <f t="shared" si="61"/>
        <v/>
      </c>
      <c r="AC52" s="9" t="str">
        <f t="shared" si="62"/>
        <v/>
      </c>
      <c r="AD52" s="9" t="str">
        <f t="shared" si="63"/>
        <v/>
      </c>
      <c r="AE52" s="9" t="str">
        <f t="shared" si="64"/>
        <v/>
      </c>
      <c r="AF52" s="9"/>
      <c r="AG52" s="12" t="str">
        <f t="shared" si="65"/>
        <v/>
      </c>
      <c r="AH52" s="12" t="str">
        <f t="shared" si="66"/>
        <v/>
      </c>
      <c r="AI52" s="12" t="str">
        <f t="shared" si="67"/>
        <v/>
      </c>
      <c r="AJ52" s="12" t="str">
        <f t="shared" si="68"/>
        <v/>
      </c>
      <c r="AK52" s="12" t="str">
        <f t="shared" si="69"/>
        <v/>
      </c>
      <c r="AL52" s="12" t="str">
        <f t="shared" si="70"/>
        <v/>
      </c>
      <c r="AM52" s="12"/>
      <c r="AN52" s="15" t="str">
        <f t="shared" si="71"/>
        <v/>
      </c>
      <c r="AO52" s="15" t="str">
        <f t="shared" si="72"/>
        <v/>
      </c>
      <c r="AP52" s="15" t="str">
        <f t="shared" si="73"/>
        <v/>
      </c>
      <c r="AQ52" s="15" t="str">
        <f t="shared" si="74"/>
        <v/>
      </c>
      <c r="AR52" s="15" t="str">
        <f t="shared" si="75"/>
        <v/>
      </c>
      <c r="AS52" s="15" t="str">
        <f t="shared" si="76"/>
        <v/>
      </c>
      <c r="AT52" s="15"/>
      <c r="AU52" s="11" t="str">
        <f t="shared" si="77"/>
        <v/>
      </c>
      <c r="AV52" s="11" t="str">
        <f t="shared" si="78"/>
        <v/>
      </c>
      <c r="AW52" s="11" t="str">
        <f t="shared" si="79"/>
        <v/>
      </c>
      <c r="AX52" s="11" t="str">
        <f t="shared" si="80"/>
        <v/>
      </c>
      <c r="AY52" s="11" t="str">
        <f t="shared" si="81"/>
        <v/>
      </c>
      <c r="AZ52" s="11" t="str">
        <f t="shared" si="82"/>
        <v/>
      </c>
      <c r="BA52" s="31"/>
      <c r="BB52" s="11" t="str">
        <f t="shared" si="83"/>
        <v/>
      </c>
      <c r="BC52" s="11" t="str">
        <f t="shared" si="84"/>
        <v/>
      </c>
      <c r="BD52" s="11" t="str">
        <f t="shared" si="85"/>
        <v/>
      </c>
      <c r="BE52" s="11" t="str">
        <f t="shared" si="86"/>
        <v/>
      </c>
      <c r="BF52" s="11" t="str">
        <f t="shared" si="87"/>
        <v/>
      </c>
      <c r="BG52" s="11" t="str">
        <f t="shared" si="88"/>
        <v/>
      </c>
    </row>
    <row r="53" spans="2:59">
      <c r="B53" s="11" t="str">
        <f t="shared" si="45"/>
        <v/>
      </c>
      <c r="C53" s="29"/>
      <c r="D53" s="65" t="str">
        <f t="shared" si="46"/>
        <v/>
      </c>
      <c r="E53" s="10" t="str">
        <f t="shared" si="47"/>
        <v/>
      </c>
      <c r="F53" s="10" t="str">
        <f t="shared" si="48"/>
        <v/>
      </c>
      <c r="G53" s="31" t="str">
        <f t="shared" si="49"/>
        <v/>
      </c>
      <c r="H53" s="11" t="str">
        <f t="shared" si="50"/>
        <v/>
      </c>
      <c r="I53" s="61"/>
      <c r="J53" s="61"/>
      <c r="K53" s="61"/>
      <c r="L53" s="61"/>
      <c r="M53" s="61"/>
      <c r="N53" s="61"/>
      <c r="O53" s="67"/>
      <c r="P53" s="11" t="str">
        <f t="shared" si="51"/>
        <v/>
      </c>
      <c r="Q53" s="12" t="str">
        <f t="shared" si="52"/>
        <v/>
      </c>
      <c r="R53" s="12"/>
      <c r="S53" s="12" t="str">
        <f t="shared" si="53"/>
        <v/>
      </c>
      <c r="T53" s="12" t="str">
        <f t="shared" si="54"/>
        <v/>
      </c>
      <c r="U53" s="12" t="str">
        <f t="shared" si="55"/>
        <v/>
      </c>
      <c r="V53" s="12" t="str">
        <f t="shared" si="56"/>
        <v/>
      </c>
      <c r="W53" s="12" t="str">
        <f t="shared" si="57"/>
        <v/>
      </c>
      <c r="X53" s="12" t="str">
        <f t="shared" si="58"/>
        <v/>
      </c>
      <c r="Y53" s="12"/>
      <c r="Z53" s="9" t="str">
        <f t="shared" si="59"/>
        <v/>
      </c>
      <c r="AA53" s="9" t="str">
        <f t="shared" si="60"/>
        <v/>
      </c>
      <c r="AB53" s="9" t="str">
        <f t="shared" si="61"/>
        <v/>
      </c>
      <c r="AC53" s="9" t="str">
        <f t="shared" si="62"/>
        <v/>
      </c>
      <c r="AD53" s="9" t="str">
        <f t="shared" si="63"/>
        <v/>
      </c>
      <c r="AE53" s="9" t="str">
        <f t="shared" si="64"/>
        <v/>
      </c>
      <c r="AF53" s="9"/>
      <c r="AG53" s="12" t="str">
        <f t="shared" si="65"/>
        <v/>
      </c>
      <c r="AH53" s="12" t="str">
        <f t="shared" si="66"/>
        <v/>
      </c>
      <c r="AI53" s="12" t="str">
        <f t="shared" si="67"/>
        <v/>
      </c>
      <c r="AJ53" s="12" t="str">
        <f t="shared" si="68"/>
        <v/>
      </c>
      <c r="AK53" s="12" t="str">
        <f t="shared" si="69"/>
        <v/>
      </c>
      <c r="AL53" s="12" t="str">
        <f t="shared" si="70"/>
        <v/>
      </c>
      <c r="AM53" s="12"/>
      <c r="AN53" s="15" t="str">
        <f t="shared" si="71"/>
        <v/>
      </c>
      <c r="AO53" s="15" t="str">
        <f t="shared" si="72"/>
        <v/>
      </c>
      <c r="AP53" s="15" t="str">
        <f t="shared" si="73"/>
        <v/>
      </c>
      <c r="AQ53" s="15" t="str">
        <f t="shared" si="74"/>
        <v/>
      </c>
      <c r="AR53" s="15" t="str">
        <f t="shared" si="75"/>
        <v/>
      </c>
      <c r="AS53" s="15" t="str">
        <f t="shared" si="76"/>
        <v/>
      </c>
      <c r="AT53" s="15"/>
      <c r="AU53" s="11" t="str">
        <f t="shared" si="77"/>
        <v/>
      </c>
      <c r="AV53" s="11" t="str">
        <f t="shared" si="78"/>
        <v/>
      </c>
      <c r="AW53" s="11" t="str">
        <f t="shared" si="79"/>
        <v/>
      </c>
      <c r="AX53" s="11" t="str">
        <f t="shared" si="80"/>
        <v/>
      </c>
      <c r="AY53" s="11" t="str">
        <f t="shared" si="81"/>
        <v/>
      </c>
      <c r="AZ53" s="11" t="str">
        <f t="shared" si="82"/>
        <v/>
      </c>
      <c r="BA53" s="31"/>
      <c r="BB53" s="11" t="str">
        <f t="shared" si="83"/>
        <v/>
      </c>
      <c r="BC53" s="11" t="str">
        <f t="shared" si="84"/>
        <v/>
      </c>
      <c r="BD53" s="11" t="str">
        <f t="shared" si="85"/>
        <v/>
      </c>
      <c r="BE53" s="11" t="str">
        <f t="shared" si="86"/>
        <v/>
      </c>
      <c r="BF53" s="11" t="str">
        <f t="shared" si="87"/>
        <v/>
      </c>
      <c r="BG53" s="11" t="str">
        <f t="shared" si="88"/>
        <v/>
      </c>
    </row>
    <row r="54" spans="2:59">
      <c r="B54" s="11" t="str">
        <f t="shared" si="45"/>
        <v/>
      </c>
      <c r="C54" s="29"/>
      <c r="D54" s="65" t="str">
        <f t="shared" si="46"/>
        <v/>
      </c>
      <c r="E54" s="10" t="str">
        <f t="shared" si="47"/>
        <v/>
      </c>
      <c r="F54" s="10" t="str">
        <f t="shared" si="48"/>
        <v/>
      </c>
      <c r="G54" s="31" t="str">
        <f t="shared" si="49"/>
        <v/>
      </c>
      <c r="H54" s="11" t="str">
        <f t="shared" si="50"/>
        <v/>
      </c>
      <c r="I54" s="61"/>
      <c r="J54" s="61"/>
      <c r="K54" s="61"/>
      <c r="L54" s="61"/>
      <c r="M54" s="61"/>
      <c r="N54" s="61"/>
      <c r="O54" s="67"/>
      <c r="P54" s="11" t="str">
        <f t="shared" si="51"/>
        <v/>
      </c>
      <c r="Q54" s="12" t="str">
        <f t="shared" si="52"/>
        <v/>
      </c>
      <c r="R54" s="12"/>
      <c r="S54" s="12" t="str">
        <f t="shared" si="53"/>
        <v/>
      </c>
      <c r="T54" s="12" t="str">
        <f t="shared" si="54"/>
        <v/>
      </c>
      <c r="U54" s="12" t="str">
        <f t="shared" si="55"/>
        <v/>
      </c>
      <c r="V54" s="12" t="str">
        <f t="shared" si="56"/>
        <v/>
      </c>
      <c r="W54" s="12" t="str">
        <f t="shared" si="57"/>
        <v/>
      </c>
      <c r="X54" s="12" t="str">
        <f t="shared" si="58"/>
        <v/>
      </c>
      <c r="Y54" s="12"/>
      <c r="Z54" s="9" t="str">
        <f t="shared" si="59"/>
        <v/>
      </c>
      <c r="AA54" s="9" t="str">
        <f t="shared" si="60"/>
        <v/>
      </c>
      <c r="AB54" s="9" t="str">
        <f t="shared" si="61"/>
        <v/>
      </c>
      <c r="AC54" s="9" t="str">
        <f t="shared" si="62"/>
        <v/>
      </c>
      <c r="AD54" s="9" t="str">
        <f t="shared" si="63"/>
        <v/>
      </c>
      <c r="AE54" s="9" t="str">
        <f t="shared" si="64"/>
        <v/>
      </c>
      <c r="AF54" s="9"/>
      <c r="AG54" s="12" t="str">
        <f t="shared" si="65"/>
        <v/>
      </c>
      <c r="AH54" s="12" t="str">
        <f t="shared" si="66"/>
        <v/>
      </c>
      <c r="AI54" s="12" t="str">
        <f t="shared" si="67"/>
        <v/>
      </c>
      <c r="AJ54" s="12" t="str">
        <f t="shared" si="68"/>
        <v/>
      </c>
      <c r="AK54" s="12" t="str">
        <f t="shared" si="69"/>
        <v/>
      </c>
      <c r="AL54" s="12" t="str">
        <f t="shared" si="70"/>
        <v/>
      </c>
      <c r="AM54" s="12"/>
      <c r="AN54" s="15" t="str">
        <f t="shared" si="71"/>
        <v/>
      </c>
      <c r="AO54" s="15" t="str">
        <f t="shared" si="72"/>
        <v/>
      </c>
      <c r="AP54" s="15" t="str">
        <f t="shared" si="73"/>
        <v/>
      </c>
      <c r="AQ54" s="15" t="str">
        <f t="shared" si="74"/>
        <v/>
      </c>
      <c r="AR54" s="15" t="str">
        <f t="shared" si="75"/>
        <v/>
      </c>
      <c r="AS54" s="15" t="str">
        <f t="shared" si="76"/>
        <v/>
      </c>
      <c r="AT54" s="15"/>
      <c r="AU54" s="11" t="str">
        <f t="shared" si="77"/>
        <v/>
      </c>
      <c r="AV54" s="11" t="str">
        <f t="shared" si="78"/>
        <v/>
      </c>
      <c r="AW54" s="11" t="str">
        <f t="shared" si="79"/>
        <v/>
      </c>
      <c r="AX54" s="11" t="str">
        <f t="shared" si="80"/>
        <v/>
      </c>
      <c r="AY54" s="11" t="str">
        <f t="shared" si="81"/>
        <v/>
      </c>
      <c r="AZ54" s="11" t="str">
        <f t="shared" si="82"/>
        <v/>
      </c>
      <c r="BA54" s="31"/>
      <c r="BB54" s="11" t="str">
        <f t="shared" si="83"/>
        <v/>
      </c>
      <c r="BC54" s="11" t="str">
        <f t="shared" si="84"/>
        <v/>
      </c>
      <c r="BD54" s="11" t="str">
        <f t="shared" si="85"/>
        <v/>
      </c>
      <c r="BE54" s="11" t="str">
        <f t="shared" si="86"/>
        <v/>
      </c>
      <c r="BF54" s="11" t="str">
        <f t="shared" si="87"/>
        <v/>
      </c>
      <c r="BG54" s="11" t="str">
        <f t="shared" si="88"/>
        <v/>
      </c>
    </row>
    <row r="55" spans="2:59">
      <c r="B55" s="11" t="str">
        <f t="shared" si="45"/>
        <v/>
      </c>
      <c r="C55" s="29"/>
      <c r="D55" s="65" t="str">
        <f t="shared" si="46"/>
        <v/>
      </c>
      <c r="E55" s="10" t="str">
        <f t="shared" si="47"/>
        <v/>
      </c>
      <c r="F55" s="10" t="str">
        <f t="shared" si="48"/>
        <v/>
      </c>
      <c r="G55" s="31" t="str">
        <f t="shared" si="49"/>
        <v/>
      </c>
      <c r="H55" s="11" t="str">
        <f t="shared" si="50"/>
        <v/>
      </c>
      <c r="I55" s="61"/>
      <c r="J55" s="61"/>
      <c r="K55" s="61"/>
      <c r="L55" s="61"/>
      <c r="M55" s="61"/>
      <c r="N55" s="61"/>
      <c r="O55" s="67"/>
      <c r="P55" s="11" t="str">
        <f t="shared" si="51"/>
        <v/>
      </c>
      <c r="Q55" s="12" t="str">
        <f t="shared" si="52"/>
        <v/>
      </c>
      <c r="R55" s="12"/>
      <c r="S55" s="12" t="str">
        <f t="shared" si="53"/>
        <v/>
      </c>
      <c r="T55" s="12" t="str">
        <f t="shared" si="54"/>
        <v/>
      </c>
      <c r="U55" s="12" t="str">
        <f t="shared" si="55"/>
        <v/>
      </c>
      <c r="V55" s="12" t="str">
        <f t="shared" si="56"/>
        <v/>
      </c>
      <c r="W55" s="12" t="str">
        <f t="shared" si="57"/>
        <v/>
      </c>
      <c r="X55" s="12" t="str">
        <f t="shared" si="58"/>
        <v/>
      </c>
      <c r="Y55" s="12"/>
      <c r="Z55" s="9" t="str">
        <f t="shared" si="59"/>
        <v/>
      </c>
      <c r="AA55" s="9" t="str">
        <f t="shared" si="60"/>
        <v/>
      </c>
      <c r="AB55" s="9" t="str">
        <f t="shared" si="61"/>
        <v/>
      </c>
      <c r="AC55" s="9" t="str">
        <f t="shared" si="62"/>
        <v/>
      </c>
      <c r="AD55" s="9" t="str">
        <f t="shared" si="63"/>
        <v/>
      </c>
      <c r="AE55" s="9" t="str">
        <f t="shared" si="64"/>
        <v/>
      </c>
      <c r="AF55" s="9"/>
      <c r="AG55" s="12" t="str">
        <f t="shared" si="65"/>
        <v/>
      </c>
      <c r="AH55" s="12" t="str">
        <f t="shared" si="66"/>
        <v/>
      </c>
      <c r="AI55" s="12" t="str">
        <f t="shared" si="67"/>
        <v/>
      </c>
      <c r="AJ55" s="12" t="str">
        <f t="shared" si="68"/>
        <v/>
      </c>
      <c r="AK55" s="12" t="str">
        <f t="shared" si="69"/>
        <v/>
      </c>
      <c r="AL55" s="12" t="str">
        <f t="shared" si="70"/>
        <v/>
      </c>
      <c r="AM55" s="12"/>
      <c r="AN55" s="15" t="str">
        <f t="shared" si="71"/>
        <v/>
      </c>
      <c r="AO55" s="15" t="str">
        <f t="shared" si="72"/>
        <v/>
      </c>
      <c r="AP55" s="15" t="str">
        <f t="shared" si="73"/>
        <v/>
      </c>
      <c r="AQ55" s="15" t="str">
        <f t="shared" si="74"/>
        <v/>
      </c>
      <c r="AR55" s="15" t="str">
        <f t="shared" si="75"/>
        <v/>
      </c>
      <c r="AS55" s="15" t="str">
        <f t="shared" si="76"/>
        <v/>
      </c>
      <c r="AT55" s="15"/>
      <c r="AU55" s="11" t="str">
        <f t="shared" si="77"/>
        <v/>
      </c>
      <c r="AV55" s="11" t="str">
        <f t="shared" si="78"/>
        <v/>
      </c>
      <c r="AW55" s="11" t="str">
        <f t="shared" si="79"/>
        <v/>
      </c>
      <c r="AX55" s="11" t="str">
        <f t="shared" si="80"/>
        <v/>
      </c>
      <c r="AY55" s="11" t="str">
        <f t="shared" si="81"/>
        <v/>
      </c>
      <c r="AZ55" s="11" t="str">
        <f t="shared" si="82"/>
        <v/>
      </c>
      <c r="BA55" s="31"/>
      <c r="BB55" s="11" t="str">
        <f t="shared" si="83"/>
        <v/>
      </c>
      <c r="BC55" s="11" t="str">
        <f t="shared" si="84"/>
        <v/>
      </c>
      <c r="BD55" s="11" t="str">
        <f t="shared" si="85"/>
        <v/>
      </c>
      <c r="BE55" s="11" t="str">
        <f t="shared" si="86"/>
        <v/>
      </c>
      <c r="BF55" s="11" t="str">
        <f t="shared" si="87"/>
        <v/>
      </c>
      <c r="BG55" s="11" t="str">
        <f t="shared" si="88"/>
        <v/>
      </c>
    </row>
    <row r="56" spans="2:59">
      <c r="B56" s="11" t="str">
        <f t="shared" si="45"/>
        <v/>
      </c>
      <c r="C56" s="29"/>
      <c r="D56" s="65" t="str">
        <f t="shared" si="46"/>
        <v/>
      </c>
      <c r="E56" s="10" t="str">
        <f t="shared" si="47"/>
        <v/>
      </c>
      <c r="F56" s="10" t="str">
        <f t="shared" si="48"/>
        <v/>
      </c>
      <c r="G56" s="31" t="str">
        <f t="shared" si="49"/>
        <v/>
      </c>
      <c r="H56" s="11" t="str">
        <f t="shared" si="50"/>
        <v/>
      </c>
      <c r="I56" s="61"/>
      <c r="J56" s="61"/>
      <c r="K56" s="61"/>
      <c r="L56" s="61"/>
      <c r="M56" s="61"/>
      <c r="N56" s="61"/>
      <c r="O56" s="67"/>
      <c r="P56" s="11"/>
      <c r="Q56" s="12" t="str">
        <f t="shared" si="52"/>
        <v/>
      </c>
      <c r="R56" s="12"/>
      <c r="S56" s="12" t="str">
        <f t="shared" si="53"/>
        <v/>
      </c>
      <c r="T56" s="12" t="str">
        <f t="shared" si="54"/>
        <v/>
      </c>
      <c r="U56" s="12" t="str">
        <f t="shared" si="55"/>
        <v/>
      </c>
      <c r="V56" s="12" t="str">
        <f t="shared" si="56"/>
        <v/>
      </c>
      <c r="W56" s="12" t="str">
        <f t="shared" si="57"/>
        <v/>
      </c>
      <c r="X56" s="12" t="str">
        <f t="shared" si="58"/>
        <v/>
      </c>
      <c r="Y56" s="12"/>
      <c r="Z56" s="9" t="str">
        <f t="shared" si="59"/>
        <v/>
      </c>
      <c r="AA56" s="9" t="str">
        <f t="shared" si="60"/>
        <v/>
      </c>
      <c r="AB56" s="9" t="str">
        <f t="shared" si="61"/>
        <v/>
      </c>
      <c r="AC56" s="9" t="str">
        <f t="shared" si="62"/>
        <v/>
      </c>
      <c r="AD56" s="9" t="str">
        <f t="shared" si="63"/>
        <v/>
      </c>
      <c r="AE56" s="9" t="str">
        <f t="shared" si="64"/>
        <v/>
      </c>
      <c r="AF56" s="9"/>
      <c r="AG56" s="12" t="str">
        <f t="shared" si="65"/>
        <v/>
      </c>
      <c r="AH56" s="12" t="str">
        <f t="shared" si="66"/>
        <v/>
      </c>
      <c r="AI56" s="12" t="str">
        <f t="shared" si="67"/>
        <v/>
      </c>
      <c r="AJ56" s="12" t="str">
        <f t="shared" si="68"/>
        <v/>
      </c>
      <c r="AK56" s="12" t="str">
        <f t="shared" si="69"/>
        <v/>
      </c>
      <c r="AL56" s="12" t="str">
        <f t="shared" si="70"/>
        <v/>
      </c>
      <c r="AM56" s="12"/>
      <c r="AN56" s="15" t="str">
        <f t="shared" si="71"/>
        <v/>
      </c>
      <c r="AO56" s="15" t="str">
        <f t="shared" si="72"/>
        <v/>
      </c>
      <c r="AP56" s="15" t="str">
        <f t="shared" si="73"/>
        <v/>
      </c>
      <c r="AQ56" s="15" t="str">
        <f t="shared" si="74"/>
        <v/>
      </c>
      <c r="AR56" s="15" t="str">
        <f t="shared" si="75"/>
        <v/>
      </c>
      <c r="AS56" s="15" t="str">
        <f t="shared" si="76"/>
        <v/>
      </c>
      <c r="AT56" s="15"/>
      <c r="AU56" s="11" t="str">
        <f t="shared" si="77"/>
        <v/>
      </c>
      <c r="AV56" s="11" t="str">
        <f t="shared" si="78"/>
        <v/>
      </c>
      <c r="AW56" s="11" t="str">
        <f t="shared" si="79"/>
        <v/>
      </c>
      <c r="AX56" s="11" t="str">
        <f t="shared" si="80"/>
        <v/>
      </c>
      <c r="AY56" s="11" t="str">
        <f t="shared" si="81"/>
        <v/>
      </c>
      <c r="AZ56" s="11" t="str">
        <f t="shared" si="82"/>
        <v/>
      </c>
      <c r="BA56" s="31"/>
      <c r="BB56" s="11" t="str">
        <f t="shared" si="83"/>
        <v/>
      </c>
      <c r="BC56" s="11" t="str">
        <f t="shared" si="84"/>
        <v/>
      </c>
      <c r="BD56" s="11" t="str">
        <f t="shared" si="85"/>
        <v/>
      </c>
      <c r="BE56" s="11" t="str">
        <f t="shared" si="86"/>
        <v/>
      </c>
      <c r="BF56" s="11" t="str">
        <f t="shared" si="87"/>
        <v/>
      </c>
      <c r="BG56" s="11" t="str">
        <f t="shared" si="88"/>
        <v/>
      </c>
    </row>
    <row r="58" spans="2:59">
      <c r="B58">
        <v>1</v>
      </c>
      <c r="C58" s="5">
        <v>2</v>
      </c>
      <c r="D58" s="5">
        <v>3</v>
      </c>
      <c r="E58" s="5">
        <v>4</v>
      </c>
      <c r="F58" s="5">
        <v>5</v>
      </c>
      <c r="G58" s="5">
        <v>6</v>
      </c>
      <c r="H58" s="5">
        <v>7</v>
      </c>
      <c r="I58" s="5">
        <v>8</v>
      </c>
      <c r="J58" s="5">
        <v>9</v>
      </c>
      <c r="K58" s="5">
        <v>10</v>
      </c>
      <c r="L58" s="5">
        <v>11</v>
      </c>
      <c r="M58" s="5">
        <v>12</v>
      </c>
      <c r="N58" s="5">
        <v>13</v>
      </c>
      <c r="O58" s="5">
        <v>14</v>
      </c>
      <c r="P58" s="5">
        <v>15</v>
      </c>
      <c r="Q58" s="5">
        <v>16</v>
      </c>
      <c r="R58" s="5">
        <v>17</v>
      </c>
      <c r="S58" s="5">
        <v>18</v>
      </c>
      <c r="T58" s="5">
        <v>19</v>
      </c>
      <c r="U58" s="5">
        <v>20</v>
      </c>
      <c r="V58" s="5">
        <v>21</v>
      </c>
      <c r="W58" s="5">
        <v>22</v>
      </c>
      <c r="X58" s="5">
        <v>23</v>
      </c>
      <c r="Y58" s="5">
        <v>24</v>
      </c>
      <c r="Z58" s="5">
        <v>25</v>
      </c>
      <c r="AA58" s="5">
        <v>26</v>
      </c>
      <c r="AB58" s="5">
        <v>27</v>
      </c>
      <c r="AC58" s="5">
        <v>28</v>
      </c>
      <c r="AD58" s="5">
        <v>29</v>
      </c>
      <c r="AE58" s="5">
        <v>30</v>
      </c>
      <c r="AF58" s="5">
        <v>31</v>
      </c>
      <c r="AG58" s="5">
        <v>32</v>
      </c>
      <c r="AH58" s="5">
        <v>33</v>
      </c>
      <c r="AI58" s="5">
        <v>34</v>
      </c>
      <c r="AJ58" s="5">
        <v>35</v>
      </c>
      <c r="AK58" s="5">
        <v>36</v>
      </c>
      <c r="AL58" s="5">
        <v>37</v>
      </c>
      <c r="AM58" s="5">
        <v>38</v>
      </c>
      <c r="AN58" s="5">
        <v>39</v>
      </c>
      <c r="AO58" s="5">
        <v>40</v>
      </c>
      <c r="AP58" s="5">
        <v>41</v>
      </c>
      <c r="AQ58" s="5">
        <v>42</v>
      </c>
      <c r="AR58" s="5">
        <v>43</v>
      </c>
      <c r="AS58" s="5">
        <v>44</v>
      </c>
      <c r="AT58" s="5">
        <v>45</v>
      </c>
      <c r="AU58" s="5">
        <v>46</v>
      </c>
      <c r="AV58" s="5">
        <v>47</v>
      </c>
      <c r="AW58" s="5">
        <v>48</v>
      </c>
      <c r="AX58" s="5">
        <v>49</v>
      </c>
      <c r="AY58" s="5">
        <v>50</v>
      </c>
      <c r="AZ58" s="5">
        <v>51</v>
      </c>
      <c r="BA58" s="5">
        <v>52</v>
      </c>
      <c r="BB58" s="5">
        <v>53</v>
      </c>
      <c r="BC58" s="5">
        <v>54</v>
      </c>
      <c r="BD58" s="5">
        <v>55</v>
      </c>
      <c r="BE58" s="5">
        <v>56</v>
      </c>
      <c r="BF58" s="5">
        <v>57</v>
      </c>
      <c r="BG58" s="5">
        <v>58</v>
      </c>
    </row>
  </sheetData>
  <protectedRanges>
    <protectedRange sqref="F2:F3 C22:C56 I22:O56 D2:D3 Q7:Y56" name="Wedstrijdprogramma A klasse"/>
    <protectedRange sqref="O13 M21:O21 O7 O16:O20" name="Wedstrijdprogramma A klasse_4"/>
    <protectedRange sqref="O14:O15 O8:O12" name="Wedstrijdprogramma A klasse_4_2"/>
    <protectedRange sqref="C19:C21" name="Wedstrijdprogramma A klasse_1_1"/>
    <protectedRange sqref="I21:L21 I20:N20 I19:J19 K7:N19" name="Wedstrijdprogramma A klasse_4_3"/>
    <protectedRange sqref="C7:C18" name="Wedstrijdprogramma A klasse_1_1_1"/>
    <protectedRange sqref="I7:J18" name="Wedstrijdprogramma A klasse_4_3_1"/>
  </protectedRanges>
  <autoFilter ref="B6:BG56" xr:uid="{00000000-0001-0000-0200-000000000000}">
    <sortState xmlns:xlrd2="http://schemas.microsoft.com/office/spreadsheetml/2017/richdata2" ref="B7:BG56">
      <sortCondition ref="B6:B56"/>
    </sortState>
  </autoFilter>
  <phoneticPr fontId="5" type="noConversion"/>
  <conditionalFormatting sqref="I7:N56">
    <cfRule type="cellIs" dxfId="35" priority="1" operator="equal">
      <formula>$V$2</formula>
    </cfRule>
    <cfRule type="cellIs" dxfId="34" priority="2" operator="equal">
      <formula>$U$2</formula>
    </cfRule>
    <cfRule type="cellIs" dxfId="33" priority="3" operator="equal">
      <formula>$T$2</formula>
    </cfRule>
    <cfRule type="cellIs" dxfId="32" priority="4" operator="equal">
      <formula>$S$2</formula>
    </cfRule>
    <cfRule type="cellIs" dxfId="31" priority="5" operator="equal">
      <formula>$T$1</formula>
    </cfRule>
    <cfRule type="cellIs" dxfId="30" priority="6" operator="equal">
      <formula>$S$1</formula>
    </cfRule>
  </conditionalFormatting>
  <pageMargins left="0.75" right="0.75" top="1" bottom="1" header="0.5" footer="0.5"/>
  <pageSetup orientation="portrait" horizontalDpi="300" verticalDpi="300" r:id="rId1"/>
  <headerFooter alignWithMargins="0"/>
  <cellWatches>
    <cellWatch r="Z15"/>
  </cellWatche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E9A91-5480-42AF-ABFE-964384F00E62}">
  <dimension ref="A1:BG58"/>
  <sheetViews>
    <sheetView zoomScaleNormal="100" workbookViewId="0">
      <pane xSplit="4" ySplit="6" topLeftCell="E7" activePane="bottomRight" state="frozen"/>
      <selection pane="bottomRight" activeCell="B10" sqref="B10"/>
      <selection pane="bottomLeft"/>
      <selection pane="topRight"/>
    </sheetView>
  </sheetViews>
  <sheetFormatPr defaultColWidth="11.42578125" defaultRowHeight="13.15" outlineLevelCol="1"/>
  <cols>
    <col min="1" max="1" width="4" style="5" customWidth="1"/>
    <col min="2" max="2" width="11.42578125" customWidth="1"/>
    <col min="3" max="3" width="11.42578125" style="5" customWidth="1"/>
    <col min="4" max="4" width="22.42578125" style="7" bestFit="1" customWidth="1"/>
    <col min="5" max="5" width="14.7109375" style="7" customWidth="1" outlineLevel="1"/>
    <col min="6" max="6" width="11.42578125" style="7" customWidth="1" outlineLevel="1"/>
    <col min="7" max="8" width="11.42578125" style="5" customWidth="1" outlineLevel="1"/>
    <col min="9" max="9" width="11.42578125" style="5" customWidth="1"/>
    <col min="10" max="14" width="11.42578125" customWidth="1"/>
    <col min="15" max="15" width="5.5703125" customWidth="1"/>
    <col min="16" max="16" width="11.28515625" style="5" bestFit="1" customWidth="1"/>
    <col min="17" max="17" width="11.42578125" customWidth="1"/>
    <col min="18" max="18" width="5.5703125" customWidth="1"/>
    <col min="19" max="25" width="5" customWidth="1"/>
    <col min="26" max="31" width="8.7109375" customWidth="1"/>
    <col min="32" max="32" width="3.7109375" customWidth="1"/>
    <col min="33" max="38" width="9.42578125" customWidth="1"/>
    <col min="39" max="39" width="3.5703125" customWidth="1"/>
    <col min="40" max="45" width="9.5703125" customWidth="1"/>
    <col min="46" max="46" width="4.42578125" customWidth="1"/>
    <col min="47" max="52" width="7.42578125" customWidth="1"/>
    <col min="53" max="53" width="4.5703125" customWidth="1"/>
    <col min="54" max="54" width="7.42578125" style="5" customWidth="1"/>
    <col min="55" max="55" width="7.42578125" customWidth="1"/>
    <col min="56" max="56" width="7.42578125" style="5" customWidth="1"/>
    <col min="57" max="57" width="7.42578125" customWidth="1"/>
    <col min="58" max="59" width="6.5703125" customWidth="1"/>
  </cols>
  <sheetData>
    <row r="1" spans="1:59">
      <c r="I1" s="5">
        <f>COUNT(C7:C56)</f>
        <v>12</v>
      </c>
      <c r="J1" s="5"/>
      <c r="K1" s="5"/>
      <c r="L1" s="5"/>
      <c r="M1" s="5"/>
      <c r="N1" s="5"/>
      <c r="O1" s="5"/>
      <c r="R1" s="57" t="s">
        <v>242</v>
      </c>
      <c r="S1" s="42" t="s">
        <v>9</v>
      </c>
      <c r="T1" s="36" t="s">
        <v>10</v>
      </c>
      <c r="U1" s="35"/>
      <c r="V1" s="35"/>
      <c r="W1" s="35"/>
      <c r="X1" s="35"/>
      <c r="Y1" s="35">
        <v>3</v>
      </c>
    </row>
    <row r="2" spans="1:59">
      <c r="B2" s="13" t="s">
        <v>225</v>
      </c>
      <c r="C2" s="13" t="s">
        <v>30</v>
      </c>
      <c r="D2" s="7" t="str">
        <f>Deelnemers!C1</f>
        <v>Euregio regatta</v>
      </c>
      <c r="E2" s="13"/>
      <c r="F2" s="22"/>
      <c r="I2" s="5">
        <f>COUNT(I7:I56) + COUNTIF(I7:I56,"DSQ")+ COUNTIF(I7:I56,"NSC")+ COUNTIF(I7:I56,"DNF")+ COUNTIF(I7:I56,"RET")</f>
        <v>12</v>
      </c>
      <c r="J2" s="5">
        <f t="shared" ref="J2:N2" si="0">COUNT(J7:J56) + COUNTIF(J7:J56,"DSQ")+ COUNTIF(J7:J56,"NSC")+ COUNTIF(J7:J56,"DNF")+ COUNTIF(J7:J56,"RET")</f>
        <v>12</v>
      </c>
      <c r="K2" s="5">
        <f t="shared" si="0"/>
        <v>12</v>
      </c>
      <c r="L2" s="5">
        <f t="shared" si="0"/>
        <v>11</v>
      </c>
      <c r="M2" s="5">
        <f t="shared" si="0"/>
        <v>0</v>
      </c>
      <c r="N2" s="5">
        <f t="shared" si="0"/>
        <v>0</v>
      </c>
      <c r="O2" s="5"/>
      <c r="R2" s="58" t="s">
        <v>243</v>
      </c>
      <c r="S2" s="43" t="s">
        <v>11</v>
      </c>
      <c r="T2" s="38" t="s">
        <v>12</v>
      </c>
      <c r="U2" s="38" t="s">
        <v>13</v>
      </c>
      <c r="V2" s="38" t="s">
        <v>14</v>
      </c>
      <c r="W2" s="38"/>
      <c r="X2" s="38"/>
      <c r="Y2" s="37">
        <v>2</v>
      </c>
    </row>
    <row r="3" spans="1:59">
      <c r="B3" s="13"/>
      <c r="C3" s="13" t="s">
        <v>33</v>
      </c>
      <c r="D3" s="22">
        <f>Deelnemers!C2</f>
        <v>45094</v>
      </c>
      <c r="E3" s="13"/>
      <c r="F3" s="22"/>
      <c r="J3" s="5"/>
      <c r="K3" s="5"/>
      <c r="L3" s="5"/>
      <c r="M3" s="5"/>
      <c r="N3" s="5"/>
      <c r="O3" s="5"/>
      <c r="P3"/>
      <c r="Q3" s="21"/>
      <c r="R3" s="21"/>
      <c r="S3" s="55"/>
    </row>
    <row r="4" spans="1:59">
      <c r="I4" s="54" t="s">
        <v>244</v>
      </c>
      <c r="P4" s="78" t="s">
        <v>245</v>
      </c>
      <c r="Q4" s="78" t="s">
        <v>246</v>
      </c>
      <c r="S4" s="56" t="s">
        <v>247</v>
      </c>
      <c r="Z4" s="21" t="s">
        <v>248</v>
      </c>
      <c r="AG4" s="21" t="s">
        <v>249</v>
      </c>
      <c r="AN4" s="21" t="s">
        <v>250</v>
      </c>
      <c r="AU4" s="21" t="s">
        <v>44</v>
      </c>
      <c r="BB4" s="41" t="s">
        <v>45</v>
      </c>
    </row>
    <row r="5" spans="1:59">
      <c r="B5" s="25"/>
      <c r="C5" s="64" t="s">
        <v>251</v>
      </c>
      <c r="D5" s="10"/>
      <c r="E5" s="10"/>
      <c r="F5" s="10"/>
      <c r="G5" s="11"/>
      <c r="H5" s="11"/>
      <c r="I5" s="34">
        <v>1</v>
      </c>
      <c r="J5" s="34">
        <v>2</v>
      </c>
      <c r="K5" s="34">
        <v>3</v>
      </c>
      <c r="L5" s="34">
        <v>4</v>
      </c>
      <c r="M5" s="34">
        <v>5</v>
      </c>
      <c r="N5" s="34">
        <v>6</v>
      </c>
      <c r="O5" s="33"/>
      <c r="P5" s="40" t="s">
        <v>228</v>
      </c>
      <c r="Q5" s="33" t="s">
        <v>228</v>
      </c>
      <c r="R5" s="33"/>
      <c r="S5" s="59">
        <v>1</v>
      </c>
      <c r="T5" s="59">
        <v>2</v>
      </c>
      <c r="U5" s="59">
        <v>3</v>
      </c>
      <c r="V5" s="59">
        <v>4</v>
      </c>
      <c r="W5" s="59">
        <v>5</v>
      </c>
      <c r="X5" s="59">
        <v>6</v>
      </c>
      <c r="Y5" s="25"/>
      <c r="Z5" s="34">
        <v>1</v>
      </c>
      <c r="AA5" s="34">
        <v>2</v>
      </c>
      <c r="AB5" s="34">
        <v>3</v>
      </c>
      <c r="AC5" s="34">
        <v>4</v>
      </c>
      <c r="AD5" s="34">
        <v>5</v>
      </c>
      <c r="AE5" s="34">
        <v>6</v>
      </c>
      <c r="AF5" s="25"/>
      <c r="AG5" s="34">
        <v>1</v>
      </c>
      <c r="AH5" s="34">
        <v>2</v>
      </c>
      <c r="AI5" s="34">
        <v>3</v>
      </c>
      <c r="AJ5" s="34">
        <v>4</v>
      </c>
      <c r="AK5" s="34">
        <v>5</v>
      </c>
      <c r="AL5" s="34">
        <v>6</v>
      </c>
      <c r="AM5" s="25"/>
      <c r="AN5" s="34">
        <v>1</v>
      </c>
      <c r="AO5" s="34">
        <v>2</v>
      </c>
      <c r="AP5" s="34">
        <v>3</v>
      </c>
      <c r="AQ5" s="34">
        <v>4</v>
      </c>
      <c r="AR5" s="34">
        <v>5</v>
      </c>
      <c r="AS5" s="34">
        <v>6</v>
      </c>
      <c r="AT5" s="25"/>
      <c r="AU5" s="34">
        <v>1</v>
      </c>
      <c r="AV5" s="34">
        <v>2</v>
      </c>
      <c r="AW5" s="34">
        <v>3</v>
      </c>
      <c r="AX5" s="34">
        <v>4</v>
      </c>
      <c r="AY5" s="34">
        <v>5</v>
      </c>
      <c r="AZ5" s="34">
        <v>6</v>
      </c>
      <c r="BA5" s="25"/>
      <c r="BB5" s="34">
        <v>1</v>
      </c>
      <c r="BC5" s="34">
        <v>2</v>
      </c>
      <c r="BD5" s="34">
        <v>3</v>
      </c>
      <c r="BE5" s="34">
        <v>4</v>
      </c>
      <c r="BF5" s="34">
        <v>5</v>
      </c>
      <c r="BG5" s="34">
        <v>6</v>
      </c>
    </row>
    <row r="6" spans="1:59" ht="26.45">
      <c r="B6" s="60" t="s">
        <v>44</v>
      </c>
      <c r="C6" s="66" t="s">
        <v>252</v>
      </c>
      <c r="D6" s="48" t="s">
        <v>251</v>
      </c>
      <c r="E6" s="48" t="s">
        <v>38</v>
      </c>
      <c r="F6" s="48" t="s">
        <v>39</v>
      </c>
      <c r="G6" s="49" t="s">
        <v>40</v>
      </c>
      <c r="H6" s="62" t="s">
        <v>253</v>
      </c>
      <c r="I6" s="63" t="s">
        <v>254</v>
      </c>
      <c r="J6" s="63" t="s">
        <v>254</v>
      </c>
      <c r="K6" s="63" t="s">
        <v>254</v>
      </c>
      <c r="L6" s="63" t="s">
        <v>254</v>
      </c>
      <c r="M6" s="63" t="s">
        <v>254</v>
      </c>
      <c r="N6" s="63" t="s">
        <v>254</v>
      </c>
      <c r="O6" s="63"/>
      <c r="P6" s="50" t="s">
        <v>255</v>
      </c>
      <c r="Q6" s="32" t="s">
        <v>256</v>
      </c>
      <c r="R6" s="32"/>
      <c r="S6" s="32"/>
      <c r="T6" s="32"/>
      <c r="U6" s="32"/>
      <c r="V6" s="32"/>
      <c r="W6" s="32"/>
      <c r="X6" s="32"/>
      <c r="Y6" s="32"/>
      <c r="Z6" s="39" t="s">
        <v>257</v>
      </c>
      <c r="AA6" s="39" t="s">
        <v>258</v>
      </c>
      <c r="AB6" s="39" t="s">
        <v>259</v>
      </c>
      <c r="AC6" s="39" t="s">
        <v>260</v>
      </c>
      <c r="AD6" s="39" t="s">
        <v>261</v>
      </c>
      <c r="AE6" s="39" t="s">
        <v>262</v>
      </c>
      <c r="AF6" s="16"/>
      <c r="AG6" s="39" t="s">
        <v>257</v>
      </c>
      <c r="AH6" s="39" t="s">
        <v>258</v>
      </c>
      <c r="AI6" s="39" t="s">
        <v>259</v>
      </c>
      <c r="AJ6" s="39" t="s">
        <v>260</v>
      </c>
      <c r="AK6" s="39" t="s">
        <v>261</v>
      </c>
      <c r="AL6" s="39" t="s">
        <v>262</v>
      </c>
      <c r="AM6" s="17"/>
      <c r="AN6" s="51" t="s">
        <v>263</v>
      </c>
      <c r="AO6" s="51" t="s">
        <v>264</v>
      </c>
      <c r="AP6" s="51" t="s">
        <v>265</v>
      </c>
      <c r="AQ6" s="51" t="s">
        <v>266</v>
      </c>
      <c r="AR6" s="51" t="s">
        <v>267</v>
      </c>
      <c r="AS6" s="51" t="s">
        <v>268</v>
      </c>
      <c r="AT6" s="52"/>
      <c r="AU6" s="53" t="s">
        <v>269</v>
      </c>
      <c r="AV6" s="53" t="s">
        <v>270</v>
      </c>
      <c r="AW6" s="53" t="s">
        <v>271</v>
      </c>
      <c r="AX6" s="53" t="s">
        <v>272</v>
      </c>
      <c r="AY6" s="53" t="s">
        <v>273</v>
      </c>
      <c r="AZ6" s="53" t="s">
        <v>274</v>
      </c>
      <c r="BA6" s="50"/>
      <c r="BB6" s="53" t="s">
        <v>269</v>
      </c>
      <c r="BC6" s="53" t="s">
        <v>270</v>
      </c>
      <c r="BD6" s="53" t="s">
        <v>271</v>
      </c>
      <c r="BE6" s="53" t="s">
        <v>272</v>
      </c>
      <c r="BF6" s="53" t="s">
        <v>273</v>
      </c>
      <c r="BG6" s="53" t="s">
        <v>274</v>
      </c>
    </row>
    <row r="7" spans="1:59">
      <c r="A7" s="20">
        <v>1</v>
      </c>
      <c r="B7" s="11">
        <v>1</v>
      </c>
      <c r="C7" s="29">
        <v>16</v>
      </c>
      <c r="D7" s="65" t="str">
        <f t="shared" ref="D7:D38" si="1">IF($C7&lt;1,"",VLOOKUP($C7,Deelnemers,2,FALSE))</f>
        <v>Göke, Michael</v>
      </c>
      <c r="E7" s="10" t="str">
        <f t="shared" ref="E7:E38" si="2">IF($C7&lt;1,"",VLOOKUP($C7,Deelnemers,4,FALSE))</f>
        <v>Conger</v>
      </c>
      <c r="F7" s="10" t="str">
        <f t="shared" ref="F7:F38" si="3">IF($C7&lt;1,"",VLOOKUP($C7,Deelnemers,5,FALSE))</f>
        <v>Gö</v>
      </c>
      <c r="G7" s="31" t="str">
        <f t="shared" ref="G7:G38" si="4">IF($C7&lt;1,"",VLOOKUP($C7,Deelnemers,6,FALSE))</f>
        <v>GER 3890</v>
      </c>
      <c r="H7" s="11">
        <f t="shared" ref="H7:H38" si="5">IF($C7&lt;1,"",VLOOKUP($C7,Deelnemers,7,FALSE))</f>
        <v>118</v>
      </c>
      <c r="I7" s="61">
        <v>3.5694444444444445E-2</v>
      </c>
      <c r="J7" s="107">
        <v>3.4328703703703702E-2</v>
      </c>
      <c r="K7" s="61">
        <v>4.3819444444444439E-2</v>
      </c>
      <c r="L7" s="61">
        <v>5.0706018518518518E-2</v>
      </c>
      <c r="M7" s="61"/>
      <c r="N7" s="61"/>
      <c r="O7" s="67"/>
      <c r="P7" s="11">
        <f t="shared" ref="P7:P38" si="6">IF(C7&gt;0,SUM(BB7:BE7),"")</f>
        <v>9</v>
      </c>
      <c r="Q7" s="12">
        <f t="shared" ref="Q7:Q38" si="7">IF(C7&gt;0,SUM(AG7:AJ7),"")</f>
        <v>12048.305084745762</v>
      </c>
      <c r="R7" s="12"/>
      <c r="S7" s="12">
        <f t="shared" ref="S7:S38" si="8">IF($C7&gt;0,   IF(OR(I7="DNC",I7="DSQ"),3,   IF(OR(I7="DNS",I7="NSC",I7="DNF",I7="RET"),2,  1)),"")</f>
        <v>1</v>
      </c>
      <c r="T7" s="12">
        <f t="shared" ref="T7:T38" si="9">IF($C7&gt;0,   IF(OR(J7="DNC",J7="DSQ"),3,   IF(OR(J7="DNS",J7="NSC",J7="DNF",J7="RET"),2,  1)),"")</f>
        <v>1</v>
      </c>
      <c r="U7" s="12">
        <f t="shared" ref="U7:U38" si="10">IF($C7&gt;0,   IF(OR(K7="DNC",K7="DSQ"),3,   IF(OR(K7="DNS",K7="NSC",K7="DNF",K7="RET"),2,  1)),"")</f>
        <v>1</v>
      </c>
      <c r="V7" s="12">
        <f t="shared" ref="V7:V38" si="11">IF($C7&gt;0,   IF(OR(L7="DNC",L7="DSQ"),3,   IF(OR(L7="DNS",L7="NSC",L7="DNF",L7="RET"),2,  1)),"")</f>
        <v>1</v>
      </c>
      <c r="W7" s="12">
        <f t="shared" ref="W7:W38" si="12">IF($C7&gt;0,   IF(OR(M7="DNC",M7="DSQ"),3,   IF(OR(M7="DNS",M7="NSC",M7="DNF",M7="RET"),2,  1)),"")</f>
        <v>1</v>
      </c>
      <c r="X7" s="12">
        <f t="shared" ref="X7:X38" si="13">IF($C7&gt;0,   IF(OR(N7="DNC",N7="DSQ"),3,   IF(OR(N7="DNS",N7="NSC",N7="DNF",N7="RET"),2,  1)),"")</f>
        <v>1</v>
      </c>
      <c r="Y7" s="12"/>
      <c r="Z7" s="9">
        <f t="shared" ref="Z7:Z38" si="14">IF($C7&gt;0, IF(S7=1, I7*24*60*60,88888),"")</f>
        <v>3084</v>
      </c>
      <c r="AA7" s="9">
        <f t="shared" ref="AA7:AA38" si="15">IF($C7&gt;0, IF(T7=1, J7*24*60*60,88888),"")</f>
        <v>2966</v>
      </c>
      <c r="AB7" s="9">
        <f t="shared" ref="AB7:AB38" si="16">IF($C7&gt;0, IF(U7=1, K7*24*60*60,88888),"")</f>
        <v>3785.9999999999995</v>
      </c>
      <c r="AC7" s="9">
        <f t="shared" ref="AC7:AC38" si="17">IF($C7&gt;0, IF(V7=1, L7*24*60*60,88888),"")</f>
        <v>4381</v>
      </c>
      <c r="AD7" s="9">
        <f t="shared" ref="AD7:AD38" si="18">IF($C7&gt;0, IF(W7=1, M7*24*60*60,88888),"")</f>
        <v>0</v>
      </c>
      <c r="AE7" s="9">
        <f t="shared" ref="AE7:AE38" si="19">IF($C7&gt;0, IF(X7=1, N7*24*60*60,88888),"")</f>
        <v>0</v>
      </c>
      <c r="AF7" s="9"/>
      <c r="AG7" s="12">
        <f t="shared" ref="AG7:AG38" si="20">IF($C7&gt;0,IF(Z7=88888,88888,Z7*100/$H7),"")</f>
        <v>2613.5593220338983</v>
      </c>
      <c r="AH7" s="12">
        <f t="shared" ref="AH7:AH38" si="21">IF($C7&gt;0,IF(AA7=88888,88888,AA7*100/$H7),"")</f>
        <v>2513.5593220338983</v>
      </c>
      <c r="AI7" s="12">
        <f t="shared" ref="AI7:AI38" si="22">IF($C7&gt;0,IF(AB7=88888,88888,AB7*100/$H7),"")</f>
        <v>3208.4745762711859</v>
      </c>
      <c r="AJ7" s="12">
        <f t="shared" ref="AJ7:AJ38" si="23">IF($C7&gt;0,IF(AC7=88888,88888,AC7*100/$H7),"")</f>
        <v>3712.7118644067796</v>
      </c>
      <c r="AK7" s="12">
        <f t="shared" ref="AK7:AK38" si="24">IF($C7&gt;0,IF(AD7=88888,88888,AD7*100/$H7),"")</f>
        <v>0</v>
      </c>
      <c r="AL7" s="12">
        <f t="shared" ref="AL7:AL38" si="25">IF($C7&gt;0,IF(AE7=88888,88888,AE7*100/$H7),"")</f>
        <v>0</v>
      </c>
      <c r="AM7" s="12"/>
      <c r="AN7" s="15">
        <f t="shared" ref="AN7:AN38" si="26">IF(OR(AG7="",AG7=88888),"",AG7/24/60/60)</f>
        <v>3.0249529190207156E-2</v>
      </c>
      <c r="AO7" s="15">
        <f t="shared" ref="AO7:AO38" si="27">IF(OR(AH7="",AH7=88888),"",AH7/24/60/60)</f>
        <v>2.9092121782799751E-2</v>
      </c>
      <c r="AP7" s="15">
        <f t="shared" ref="AP7:AP38" si="28">IF(OR(AI7="",AI7=88888),"",AI7/24/60/60)</f>
        <v>3.7135122410546138E-2</v>
      </c>
      <c r="AQ7" s="15">
        <f t="shared" ref="AQ7:AQ38" si="29">IF(OR(AJ7="",AJ7=88888),"",AJ7/24/60/60)</f>
        <v>4.2971202134337722E-2</v>
      </c>
      <c r="AR7" s="15">
        <f t="shared" ref="AR7:AR38" si="30">IF(OR(AK7="",AK7=88888),"",AK7/24/60/60)</f>
        <v>0</v>
      </c>
      <c r="AS7" s="15">
        <f t="shared" ref="AS7:AS38" si="31">IF(OR(AL7="",AL7=88888),"",AL7/24/60/60)</f>
        <v>0</v>
      </c>
      <c r="AT7" s="15"/>
      <c r="AU7" s="11">
        <f t="shared" ref="AU7:AU38" si="32">IF(I7&lt;&gt;"",    IF(S7=1,RANK(AG7,AG$7:AG$56,1),IF(S7=2,I$2+1,IF(S7=3,$I$1+1,""))), "")</f>
        <v>1</v>
      </c>
      <c r="AV7" s="11">
        <f t="shared" ref="AV7:AV38" si="33">IF(J7&lt;&gt;"",    IF(T7=1,RANK(AH7,AH$7:AH$56,1),IF(T7=2,J$2+1,IF(T7=3,$I$1+1,""))), "")</f>
        <v>2</v>
      </c>
      <c r="AW7" s="11">
        <f t="shared" ref="AW7:AW38" si="34">IF(K7&lt;&gt;"",    IF(U7=1,RANK(AI7,AI$7:AI$56,1),IF(U7=2,K$2+1,IF(U7=3,$I$1+1,""))), "")</f>
        <v>2</v>
      </c>
      <c r="AX7" s="11">
        <f t="shared" ref="AX7:AX38" si="35">IF(L7&lt;&gt;"",    IF(V7=1,RANK(AJ7,AJ$7:AJ$56,1),IF(V7=2,L$2+1,IF(V7=3,$I$1+1,""))), "")</f>
        <v>4</v>
      </c>
      <c r="AY7" s="11" t="str">
        <f t="shared" ref="AY7:AY38" si="36">IF(M7&lt;&gt;"",    IF(W7=1,RANK(AK7,AK$7:AK$56,1),IF(W7=2,M$2+1,IF(W7=3,$I$1+1,""))), "")</f>
        <v/>
      </c>
      <c r="AZ7" s="11" t="str">
        <f t="shared" ref="AZ7:AZ38" si="37">IF(N7&lt;&gt;"",    IF(X7=1,RANK(AL7,AL$7:AL$56,1),IF(X7=2,N$2+1,IF(X7=3,$I$1+1,""))), "")</f>
        <v/>
      </c>
      <c r="BA7" s="31"/>
      <c r="BB7" s="11">
        <f t="shared" ref="BB7:BB38" si="38">IF(AU7="","",VLOOKUP(AU7,Punten,2,FALSE))</f>
        <v>1</v>
      </c>
      <c r="BC7" s="11">
        <f t="shared" ref="BC7:BC38" si="39">IF(AV7="","",IF(J7&gt;0,VLOOKUP(AV7,Punten,2,FALSE),0))</f>
        <v>2</v>
      </c>
      <c r="BD7" s="11">
        <f t="shared" ref="BD7:BD38" si="40">IF(AW7="","",IF(K7&gt;0,VLOOKUP(AW7,Punten,2,FALSE),0))</f>
        <v>2</v>
      </c>
      <c r="BE7" s="11">
        <f t="shared" ref="BE7:BE38" si="41">IF(AX7="","",IF(AG7&gt;0,VLOOKUP(AX7,Punten,2,FALSE),0))</f>
        <v>4</v>
      </c>
      <c r="BF7" s="11" t="str">
        <f t="shared" ref="BF7:BF38" si="42">IF(AY7="","",IF(AH7&gt;0,VLOOKUP(AY7,Punten,2,FALSE),0))</f>
        <v/>
      </c>
      <c r="BG7" s="11" t="str">
        <f t="shared" ref="BG7:BG38" si="43">IF(AZ7="","",IF(AI7&gt;0,VLOOKUP(AZ7,Punten,2,FALSE),0))</f>
        <v/>
      </c>
    </row>
    <row r="8" spans="1:59">
      <c r="A8" s="20">
        <v>2</v>
      </c>
      <c r="B8" s="11">
        <v>2</v>
      </c>
      <c r="C8" s="29">
        <v>36</v>
      </c>
      <c r="D8" s="65" t="str">
        <f t="shared" si="1"/>
        <v>Winkens, Julia</v>
      </c>
      <c r="E8" s="10" t="str">
        <f t="shared" si="2"/>
        <v>Flying Junior</v>
      </c>
      <c r="F8" s="10" t="str">
        <f t="shared" si="3"/>
        <v>Aqua</v>
      </c>
      <c r="G8" s="31" t="str">
        <f t="shared" si="4"/>
        <v>GER 474</v>
      </c>
      <c r="H8" s="11">
        <f t="shared" si="5"/>
        <v>114</v>
      </c>
      <c r="I8" s="61">
        <v>3.5208333333333335E-2</v>
      </c>
      <c r="J8" s="108">
        <v>3.2349537037037038E-2</v>
      </c>
      <c r="K8" s="61">
        <v>4.3020833333333341E-2</v>
      </c>
      <c r="L8" s="61">
        <v>4.8981481481481487E-2</v>
      </c>
      <c r="M8" s="61"/>
      <c r="N8" s="61"/>
      <c r="O8" s="67"/>
      <c r="P8" s="11">
        <f t="shared" si="6"/>
        <v>9</v>
      </c>
      <c r="Q8" s="12">
        <f t="shared" si="7"/>
        <v>12092.982456140353</v>
      </c>
      <c r="R8" s="12"/>
      <c r="S8" s="12">
        <f t="shared" si="8"/>
        <v>1</v>
      </c>
      <c r="T8" s="12">
        <f t="shared" si="9"/>
        <v>1</v>
      </c>
      <c r="U8" s="12">
        <f t="shared" si="10"/>
        <v>1</v>
      </c>
      <c r="V8" s="12">
        <f t="shared" si="11"/>
        <v>1</v>
      </c>
      <c r="W8" s="12">
        <f t="shared" si="12"/>
        <v>1</v>
      </c>
      <c r="X8" s="12">
        <f t="shared" si="13"/>
        <v>1</v>
      </c>
      <c r="Y8" s="12"/>
      <c r="Z8" s="9">
        <f t="shared" si="14"/>
        <v>3041.9999999999995</v>
      </c>
      <c r="AA8" s="9">
        <f t="shared" si="15"/>
        <v>2795</v>
      </c>
      <c r="AB8" s="9">
        <f t="shared" si="16"/>
        <v>3717.0000000000005</v>
      </c>
      <c r="AC8" s="9">
        <f t="shared" si="17"/>
        <v>4232.0000000000009</v>
      </c>
      <c r="AD8" s="9">
        <f t="shared" si="18"/>
        <v>0</v>
      </c>
      <c r="AE8" s="9">
        <f t="shared" si="19"/>
        <v>0</v>
      </c>
      <c r="AF8" s="9"/>
      <c r="AG8" s="12">
        <f t="shared" si="20"/>
        <v>2668.4210526315783</v>
      </c>
      <c r="AH8" s="12">
        <f t="shared" si="21"/>
        <v>2451.7543859649122</v>
      </c>
      <c r="AI8" s="12">
        <f t="shared" si="22"/>
        <v>3260.5263157894742</v>
      </c>
      <c r="AJ8" s="12">
        <f t="shared" si="23"/>
        <v>3712.2807017543869</v>
      </c>
      <c r="AK8" s="12">
        <f t="shared" si="24"/>
        <v>0</v>
      </c>
      <c r="AL8" s="12">
        <f t="shared" si="25"/>
        <v>0</v>
      </c>
      <c r="AM8" s="12"/>
      <c r="AN8" s="15">
        <f t="shared" si="26"/>
        <v>3.0884502923976601E-2</v>
      </c>
      <c r="AO8" s="15">
        <f t="shared" si="27"/>
        <v>2.8376786874593891E-2</v>
      </c>
      <c r="AP8" s="15">
        <f t="shared" si="28"/>
        <v>3.7737573099415209E-2</v>
      </c>
      <c r="AQ8" s="15">
        <f t="shared" si="29"/>
        <v>4.296621182586096E-2</v>
      </c>
      <c r="AR8" s="15">
        <f t="shared" si="30"/>
        <v>0</v>
      </c>
      <c r="AS8" s="15">
        <f t="shared" si="31"/>
        <v>0</v>
      </c>
      <c r="AT8" s="15"/>
      <c r="AU8" s="11">
        <f t="shared" si="32"/>
        <v>2</v>
      </c>
      <c r="AV8" s="11">
        <f t="shared" si="33"/>
        <v>1</v>
      </c>
      <c r="AW8" s="11">
        <f t="shared" si="34"/>
        <v>3</v>
      </c>
      <c r="AX8" s="11">
        <f t="shared" si="35"/>
        <v>3</v>
      </c>
      <c r="AY8" s="11" t="str">
        <f t="shared" si="36"/>
        <v/>
      </c>
      <c r="AZ8" s="11" t="str">
        <f t="shared" si="37"/>
        <v/>
      </c>
      <c r="BA8" s="31"/>
      <c r="BB8" s="11">
        <f t="shared" si="38"/>
        <v>2</v>
      </c>
      <c r="BC8" s="11">
        <f t="shared" si="39"/>
        <v>1</v>
      </c>
      <c r="BD8" s="11">
        <f t="shared" si="40"/>
        <v>3</v>
      </c>
      <c r="BE8" s="11">
        <f t="shared" si="41"/>
        <v>3</v>
      </c>
      <c r="BF8" s="11" t="str">
        <f t="shared" si="42"/>
        <v/>
      </c>
      <c r="BG8" s="11" t="str">
        <f t="shared" si="43"/>
        <v/>
      </c>
    </row>
    <row r="9" spans="1:59">
      <c r="A9" s="20">
        <v>6</v>
      </c>
      <c r="B9" s="11">
        <v>3</v>
      </c>
      <c r="C9" s="29">
        <v>35</v>
      </c>
      <c r="D9" s="65" t="str">
        <f t="shared" si="1"/>
        <v>Nooijer, Koen  de</v>
      </c>
      <c r="E9" s="10" t="str">
        <f t="shared" si="2"/>
        <v>Flying Junior</v>
      </c>
      <c r="F9" s="10">
        <f t="shared" si="3"/>
        <v>0</v>
      </c>
      <c r="G9" s="31" t="str">
        <f t="shared" si="4"/>
        <v>NED 1241</v>
      </c>
      <c r="H9" s="11">
        <f t="shared" si="5"/>
        <v>114</v>
      </c>
      <c r="I9" s="61">
        <v>3.5231481481481475E-2</v>
      </c>
      <c r="J9" s="61">
        <v>3.4212962962962959E-2</v>
      </c>
      <c r="K9" s="61">
        <v>3.9398148148148154E-2</v>
      </c>
      <c r="L9" s="61">
        <v>4.4953703703703704E-2</v>
      </c>
      <c r="M9" s="61"/>
      <c r="N9" s="61"/>
      <c r="O9" s="67"/>
      <c r="P9" s="11">
        <f t="shared" si="6"/>
        <v>9</v>
      </c>
      <c r="Q9" s="12">
        <f t="shared" si="7"/>
        <v>11656.140350877191</v>
      </c>
      <c r="R9" s="12"/>
      <c r="S9" s="12">
        <f t="shared" si="8"/>
        <v>1</v>
      </c>
      <c r="T9" s="12">
        <f t="shared" si="9"/>
        <v>1</v>
      </c>
      <c r="U9" s="12">
        <f t="shared" si="10"/>
        <v>1</v>
      </c>
      <c r="V9" s="12">
        <f t="shared" si="11"/>
        <v>1</v>
      </c>
      <c r="W9" s="12">
        <f t="shared" si="12"/>
        <v>1</v>
      </c>
      <c r="X9" s="12">
        <f t="shared" si="13"/>
        <v>1</v>
      </c>
      <c r="Y9" s="12"/>
      <c r="Z9" s="9">
        <f t="shared" si="14"/>
        <v>3043.9999999999991</v>
      </c>
      <c r="AA9" s="9">
        <f t="shared" si="15"/>
        <v>2955.9999999999995</v>
      </c>
      <c r="AB9" s="9">
        <f t="shared" si="16"/>
        <v>3404.0000000000005</v>
      </c>
      <c r="AC9" s="9">
        <f t="shared" si="17"/>
        <v>3883.9999999999991</v>
      </c>
      <c r="AD9" s="9">
        <f t="shared" si="18"/>
        <v>0</v>
      </c>
      <c r="AE9" s="9">
        <f t="shared" si="19"/>
        <v>0</v>
      </c>
      <c r="AF9" s="9"/>
      <c r="AG9" s="12">
        <f t="shared" si="20"/>
        <v>2670.17543859649</v>
      </c>
      <c r="AH9" s="12">
        <f t="shared" si="21"/>
        <v>2592.9824561403502</v>
      </c>
      <c r="AI9" s="12">
        <f t="shared" si="22"/>
        <v>2985.9649122807023</v>
      </c>
      <c r="AJ9" s="12">
        <f t="shared" si="23"/>
        <v>3407.017543859648</v>
      </c>
      <c r="AK9" s="12">
        <f t="shared" si="24"/>
        <v>0</v>
      </c>
      <c r="AL9" s="12">
        <f t="shared" si="25"/>
        <v>0</v>
      </c>
      <c r="AM9" s="12"/>
      <c r="AN9" s="15">
        <f t="shared" si="26"/>
        <v>3.0904808317089007E-2</v>
      </c>
      <c r="AO9" s="15">
        <f t="shared" si="27"/>
        <v>3.0011371020142941E-2</v>
      </c>
      <c r="AP9" s="15">
        <f t="shared" si="28"/>
        <v>3.4559779077322945E-2</v>
      </c>
      <c r="AQ9" s="15">
        <f t="shared" si="29"/>
        <v>3.9433073424301475E-2</v>
      </c>
      <c r="AR9" s="15">
        <f t="shared" si="30"/>
        <v>0</v>
      </c>
      <c r="AS9" s="15">
        <f t="shared" si="31"/>
        <v>0</v>
      </c>
      <c r="AT9" s="15"/>
      <c r="AU9" s="11">
        <f t="shared" si="32"/>
        <v>3</v>
      </c>
      <c r="AV9" s="11">
        <f t="shared" si="33"/>
        <v>3</v>
      </c>
      <c r="AW9" s="11">
        <f t="shared" si="34"/>
        <v>1</v>
      </c>
      <c r="AX9" s="11">
        <f t="shared" si="35"/>
        <v>2</v>
      </c>
      <c r="AY9" s="11" t="str">
        <f t="shared" si="36"/>
        <v/>
      </c>
      <c r="AZ9" s="11" t="str">
        <f t="shared" si="37"/>
        <v/>
      </c>
      <c r="BA9" s="31"/>
      <c r="BB9" s="11">
        <f t="shared" si="38"/>
        <v>3</v>
      </c>
      <c r="BC9" s="11">
        <f t="shared" si="39"/>
        <v>3</v>
      </c>
      <c r="BD9" s="11">
        <f t="shared" si="40"/>
        <v>1</v>
      </c>
      <c r="BE9" s="11">
        <f t="shared" si="41"/>
        <v>2</v>
      </c>
      <c r="BF9" s="11" t="str">
        <f t="shared" si="42"/>
        <v/>
      </c>
      <c r="BG9" s="11" t="str">
        <f t="shared" si="43"/>
        <v/>
      </c>
    </row>
    <row r="10" spans="1:59">
      <c r="A10" s="20">
        <v>9</v>
      </c>
      <c r="B10" s="11">
        <f t="shared" ref="B10:B19" si="44">IF(C10&gt;0,  IF(RANK(P10,P$7:P$56,1)=B9,B9+1,RANK(P10,P$7:P$56,1)),"")</f>
        <v>4</v>
      </c>
      <c r="C10" s="29">
        <v>34</v>
      </c>
      <c r="D10" s="65" t="str">
        <f t="shared" si="1"/>
        <v>Blankert  O.E.</v>
      </c>
      <c r="E10" s="10" t="str">
        <f t="shared" si="2"/>
        <v>Flying Junior</v>
      </c>
      <c r="F10" s="10" t="str">
        <f t="shared" si="3"/>
        <v>Element</v>
      </c>
      <c r="G10" s="31" t="str">
        <f t="shared" si="4"/>
        <v>NED 1470</v>
      </c>
      <c r="H10" s="11">
        <f t="shared" si="5"/>
        <v>114</v>
      </c>
      <c r="I10" s="61">
        <v>3.5335648148148151E-2</v>
      </c>
      <c r="J10" s="61">
        <v>3.5300925925925923E-2</v>
      </c>
      <c r="K10" s="61">
        <v>4.445601851851852E-2</v>
      </c>
      <c r="L10" s="61">
        <v>4.3460648148148151E-2</v>
      </c>
      <c r="M10" s="61"/>
      <c r="N10" s="61"/>
      <c r="O10" s="68"/>
      <c r="P10" s="11">
        <f t="shared" si="6"/>
        <v>13</v>
      </c>
      <c r="Q10" s="12">
        <f t="shared" si="7"/>
        <v>12016.666666666666</v>
      </c>
      <c r="R10" s="12"/>
      <c r="S10" s="12">
        <f t="shared" si="8"/>
        <v>1</v>
      </c>
      <c r="T10" s="12">
        <f t="shared" si="9"/>
        <v>1</v>
      </c>
      <c r="U10" s="12">
        <f t="shared" si="10"/>
        <v>1</v>
      </c>
      <c r="V10" s="12">
        <f t="shared" si="11"/>
        <v>1</v>
      </c>
      <c r="W10" s="12">
        <f t="shared" si="12"/>
        <v>1</v>
      </c>
      <c r="X10" s="12">
        <f t="shared" si="13"/>
        <v>1</v>
      </c>
      <c r="Y10" s="12"/>
      <c r="Z10" s="9">
        <f t="shared" si="14"/>
        <v>3053</v>
      </c>
      <c r="AA10" s="9">
        <f t="shared" si="15"/>
        <v>3049.9999999999995</v>
      </c>
      <c r="AB10" s="9">
        <f t="shared" si="16"/>
        <v>3841</v>
      </c>
      <c r="AC10" s="9">
        <f t="shared" si="17"/>
        <v>3755</v>
      </c>
      <c r="AD10" s="9">
        <f t="shared" si="18"/>
        <v>0</v>
      </c>
      <c r="AE10" s="9">
        <f t="shared" si="19"/>
        <v>0</v>
      </c>
      <c r="AF10" s="9"/>
      <c r="AG10" s="12">
        <f t="shared" si="20"/>
        <v>2678.0701754385964</v>
      </c>
      <c r="AH10" s="12">
        <f t="shared" si="21"/>
        <v>2675.4385964912276</v>
      </c>
      <c r="AI10" s="12">
        <f t="shared" si="22"/>
        <v>3369.2982456140353</v>
      </c>
      <c r="AJ10" s="12">
        <f t="shared" si="23"/>
        <v>3293.8596491228072</v>
      </c>
      <c r="AK10" s="12">
        <f t="shared" si="24"/>
        <v>0</v>
      </c>
      <c r="AL10" s="12">
        <f t="shared" si="25"/>
        <v>0</v>
      </c>
      <c r="AM10" s="12"/>
      <c r="AN10" s="15">
        <f t="shared" si="26"/>
        <v>3.0996182586094868E-2</v>
      </c>
      <c r="AO10" s="15">
        <f t="shared" si="27"/>
        <v>3.0965724496426247E-2</v>
      </c>
      <c r="AP10" s="15">
        <f t="shared" si="28"/>
        <v>3.8996507472384673E-2</v>
      </c>
      <c r="AQ10" s="15">
        <f t="shared" si="29"/>
        <v>3.8123375568551013E-2</v>
      </c>
      <c r="AR10" s="15">
        <f t="shared" si="30"/>
        <v>0</v>
      </c>
      <c r="AS10" s="15">
        <f t="shared" si="31"/>
        <v>0</v>
      </c>
      <c r="AT10" s="15"/>
      <c r="AU10" s="11">
        <f t="shared" si="32"/>
        <v>4</v>
      </c>
      <c r="AV10" s="11">
        <f t="shared" si="33"/>
        <v>4</v>
      </c>
      <c r="AW10" s="11">
        <f t="shared" si="34"/>
        <v>4</v>
      </c>
      <c r="AX10" s="11">
        <f t="shared" si="35"/>
        <v>1</v>
      </c>
      <c r="AY10" s="11" t="str">
        <f t="shared" si="36"/>
        <v/>
      </c>
      <c r="AZ10" s="11" t="str">
        <f t="shared" si="37"/>
        <v/>
      </c>
      <c r="BA10" s="31"/>
      <c r="BB10" s="11">
        <f t="shared" si="38"/>
        <v>4</v>
      </c>
      <c r="BC10" s="11">
        <f t="shared" si="39"/>
        <v>4</v>
      </c>
      <c r="BD10" s="11">
        <f t="shared" si="40"/>
        <v>4</v>
      </c>
      <c r="BE10" s="11">
        <f t="shared" si="41"/>
        <v>1</v>
      </c>
      <c r="BF10" s="11" t="str">
        <f t="shared" si="42"/>
        <v/>
      </c>
      <c r="BG10" s="11" t="str">
        <f t="shared" si="43"/>
        <v/>
      </c>
    </row>
    <row r="11" spans="1:59">
      <c r="A11" s="20">
        <v>3</v>
      </c>
      <c r="B11" s="11">
        <f t="shared" si="44"/>
        <v>5</v>
      </c>
      <c r="C11" s="29">
        <v>20</v>
      </c>
      <c r="D11" s="65" t="str">
        <f t="shared" si="1"/>
        <v>Oberdorf, Philip</v>
      </c>
      <c r="E11" s="10" t="str">
        <f t="shared" si="2"/>
        <v>420 er</v>
      </c>
      <c r="F11" s="10">
        <f t="shared" si="3"/>
        <v>0</v>
      </c>
      <c r="G11" s="31" t="str">
        <f t="shared" si="4"/>
        <v>GER 50507</v>
      </c>
      <c r="H11" s="11">
        <f t="shared" si="5"/>
        <v>110</v>
      </c>
      <c r="I11" s="61">
        <v>4.3784722222222218E-2</v>
      </c>
      <c r="J11" s="61">
        <v>3.6909722222222219E-2</v>
      </c>
      <c r="K11" s="61">
        <v>4.940972222222223E-2</v>
      </c>
      <c r="L11" s="61">
        <v>5.3182870370370366E-2</v>
      </c>
      <c r="M11" s="61"/>
      <c r="N11" s="61"/>
      <c r="O11" s="68"/>
      <c r="P11" s="11">
        <f t="shared" si="6"/>
        <v>24</v>
      </c>
      <c r="Q11" s="12">
        <f t="shared" si="7"/>
        <v>14396.363636363636</v>
      </c>
      <c r="R11" s="12"/>
      <c r="S11" s="12">
        <f t="shared" si="8"/>
        <v>1</v>
      </c>
      <c r="T11" s="12">
        <f t="shared" si="9"/>
        <v>1</v>
      </c>
      <c r="U11" s="12">
        <f t="shared" si="10"/>
        <v>1</v>
      </c>
      <c r="V11" s="12">
        <f t="shared" si="11"/>
        <v>1</v>
      </c>
      <c r="W11" s="12">
        <f t="shared" si="12"/>
        <v>1</v>
      </c>
      <c r="X11" s="12">
        <f t="shared" si="13"/>
        <v>1</v>
      </c>
      <c r="Y11" s="12"/>
      <c r="Z11" s="9">
        <f t="shared" si="14"/>
        <v>3783</v>
      </c>
      <c r="AA11" s="9">
        <f t="shared" si="15"/>
        <v>3188.9999999999995</v>
      </c>
      <c r="AB11" s="9">
        <f t="shared" si="16"/>
        <v>4269</v>
      </c>
      <c r="AC11" s="9">
        <f t="shared" si="17"/>
        <v>4595</v>
      </c>
      <c r="AD11" s="9">
        <f t="shared" si="18"/>
        <v>0</v>
      </c>
      <c r="AE11" s="9">
        <f t="shared" si="19"/>
        <v>0</v>
      </c>
      <c r="AF11" s="9"/>
      <c r="AG11" s="12">
        <f t="shared" si="20"/>
        <v>3439.090909090909</v>
      </c>
      <c r="AH11" s="12">
        <f t="shared" si="21"/>
        <v>2899.0909090909086</v>
      </c>
      <c r="AI11" s="12">
        <f t="shared" si="22"/>
        <v>3880.909090909091</v>
      </c>
      <c r="AJ11" s="12">
        <f t="shared" si="23"/>
        <v>4177.272727272727</v>
      </c>
      <c r="AK11" s="12">
        <f t="shared" si="24"/>
        <v>0</v>
      </c>
      <c r="AL11" s="12">
        <f t="shared" si="25"/>
        <v>0</v>
      </c>
      <c r="AM11" s="12"/>
      <c r="AN11" s="15">
        <f t="shared" si="26"/>
        <v>3.9804292929292925E-2</v>
      </c>
      <c r="AO11" s="15">
        <f t="shared" si="27"/>
        <v>3.355429292929292E-2</v>
      </c>
      <c r="AP11" s="15">
        <f t="shared" si="28"/>
        <v>4.4917929292929294E-2</v>
      </c>
      <c r="AQ11" s="15">
        <f t="shared" si="29"/>
        <v>4.8348063973063973E-2</v>
      </c>
      <c r="AR11" s="15">
        <f t="shared" si="30"/>
        <v>0</v>
      </c>
      <c r="AS11" s="15">
        <f t="shared" si="31"/>
        <v>0</v>
      </c>
      <c r="AT11" s="15"/>
      <c r="AU11" s="11">
        <f t="shared" si="32"/>
        <v>6</v>
      </c>
      <c r="AV11" s="11">
        <f t="shared" si="33"/>
        <v>7</v>
      </c>
      <c r="AW11" s="11">
        <f t="shared" si="34"/>
        <v>6</v>
      </c>
      <c r="AX11" s="11">
        <f t="shared" si="35"/>
        <v>5</v>
      </c>
      <c r="AY11" s="11" t="str">
        <f t="shared" si="36"/>
        <v/>
      </c>
      <c r="AZ11" s="11" t="str">
        <f t="shared" si="37"/>
        <v/>
      </c>
      <c r="BA11" s="31"/>
      <c r="BB11" s="11">
        <f t="shared" si="38"/>
        <v>6</v>
      </c>
      <c r="BC11" s="11">
        <f t="shared" si="39"/>
        <v>7</v>
      </c>
      <c r="BD11" s="11">
        <f t="shared" si="40"/>
        <v>6</v>
      </c>
      <c r="BE11" s="11">
        <f t="shared" si="41"/>
        <v>5</v>
      </c>
      <c r="BF11" s="11" t="str">
        <f t="shared" si="42"/>
        <v/>
      </c>
      <c r="BG11" s="11" t="str">
        <f t="shared" si="43"/>
        <v/>
      </c>
    </row>
    <row r="12" spans="1:59">
      <c r="A12" s="20">
        <v>4</v>
      </c>
      <c r="B12" s="11">
        <f t="shared" si="44"/>
        <v>6</v>
      </c>
      <c r="C12" s="29">
        <v>15</v>
      </c>
      <c r="D12" s="65" t="str">
        <f t="shared" si="1"/>
        <v>Augustin, Erik</v>
      </c>
      <c r="E12" s="10" t="str">
        <f t="shared" si="2"/>
        <v>MacGHregor 26D</v>
      </c>
      <c r="F12" s="10" t="str">
        <f t="shared" si="3"/>
        <v>Aitol</v>
      </c>
      <c r="G12" s="31" t="str">
        <f t="shared" si="4"/>
        <v>M 26</v>
      </c>
      <c r="H12" s="11">
        <f t="shared" si="5"/>
        <v>112</v>
      </c>
      <c r="I12" s="61">
        <v>4.2002314814814812E-2</v>
      </c>
      <c r="J12" s="61">
        <v>3.560185185185185E-2</v>
      </c>
      <c r="K12" s="61">
        <v>5.0428240740740746E-2</v>
      </c>
      <c r="L12" s="61">
        <v>5.7025462962962958E-2</v>
      </c>
      <c r="M12" s="61"/>
      <c r="N12" s="61"/>
      <c r="O12" s="67"/>
      <c r="P12" s="11">
        <f t="shared" si="6"/>
        <v>25</v>
      </c>
      <c r="Q12" s="12">
        <f t="shared" si="7"/>
        <v>14275.892857142857</v>
      </c>
      <c r="R12" s="12"/>
      <c r="S12" s="12">
        <f t="shared" si="8"/>
        <v>1</v>
      </c>
      <c r="T12" s="12">
        <f t="shared" si="9"/>
        <v>1</v>
      </c>
      <c r="U12" s="12">
        <f t="shared" si="10"/>
        <v>1</v>
      </c>
      <c r="V12" s="12">
        <f t="shared" si="11"/>
        <v>1</v>
      </c>
      <c r="W12" s="12">
        <f t="shared" si="12"/>
        <v>1</v>
      </c>
      <c r="X12" s="12">
        <f t="shared" si="13"/>
        <v>1</v>
      </c>
      <c r="Y12" s="12"/>
      <c r="Z12" s="9">
        <f t="shared" si="14"/>
        <v>3628.9999999999995</v>
      </c>
      <c r="AA12" s="9">
        <f t="shared" si="15"/>
        <v>3075.9999999999995</v>
      </c>
      <c r="AB12" s="9">
        <f t="shared" si="16"/>
        <v>4357</v>
      </c>
      <c r="AC12" s="9">
        <f t="shared" si="17"/>
        <v>4927</v>
      </c>
      <c r="AD12" s="9">
        <f t="shared" si="18"/>
        <v>0</v>
      </c>
      <c r="AE12" s="9">
        <f t="shared" si="19"/>
        <v>0</v>
      </c>
      <c r="AF12" s="9"/>
      <c r="AG12" s="12">
        <f t="shared" si="20"/>
        <v>3240.1785714285711</v>
      </c>
      <c r="AH12" s="12">
        <f t="shared" si="21"/>
        <v>2746.4285714285711</v>
      </c>
      <c r="AI12" s="12">
        <f t="shared" si="22"/>
        <v>3890.1785714285716</v>
      </c>
      <c r="AJ12" s="12">
        <f t="shared" si="23"/>
        <v>4399.1071428571431</v>
      </c>
      <c r="AK12" s="12">
        <f t="shared" si="24"/>
        <v>0</v>
      </c>
      <c r="AL12" s="12">
        <f t="shared" si="25"/>
        <v>0</v>
      </c>
      <c r="AM12" s="12"/>
      <c r="AN12" s="15">
        <f t="shared" si="26"/>
        <v>3.7502066798941788E-2</v>
      </c>
      <c r="AO12" s="15">
        <f t="shared" si="27"/>
        <v>3.1787367724867718E-2</v>
      </c>
      <c r="AP12" s="15">
        <f t="shared" si="28"/>
        <v>4.5025214947089956E-2</v>
      </c>
      <c r="AQ12" s="15">
        <f t="shared" si="29"/>
        <v>5.091559193121694E-2</v>
      </c>
      <c r="AR12" s="15">
        <f t="shared" si="30"/>
        <v>0</v>
      </c>
      <c r="AS12" s="15">
        <f t="shared" si="31"/>
        <v>0</v>
      </c>
      <c r="AT12" s="15"/>
      <c r="AU12" s="11">
        <f t="shared" si="32"/>
        <v>5</v>
      </c>
      <c r="AV12" s="11">
        <f t="shared" si="33"/>
        <v>5</v>
      </c>
      <c r="AW12" s="11">
        <f t="shared" si="34"/>
        <v>7</v>
      </c>
      <c r="AX12" s="11">
        <f t="shared" si="35"/>
        <v>8</v>
      </c>
      <c r="AY12" s="11" t="str">
        <f t="shared" si="36"/>
        <v/>
      </c>
      <c r="AZ12" s="11" t="str">
        <f t="shared" si="37"/>
        <v/>
      </c>
      <c r="BA12" s="31"/>
      <c r="BB12" s="11">
        <f t="shared" si="38"/>
        <v>5</v>
      </c>
      <c r="BC12" s="11">
        <f t="shared" si="39"/>
        <v>5</v>
      </c>
      <c r="BD12" s="11">
        <f t="shared" si="40"/>
        <v>7</v>
      </c>
      <c r="BE12" s="11">
        <f t="shared" si="41"/>
        <v>8</v>
      </c>
      <c r="BF12" s="11" t="str">
        <f t="shared" si="42"/>
        <v/>
      </c>
      <c r="BG12" s="11" t="str">
        <f t="shared" si="43"/>
        <v/>
      </c>
    </row>
    <row r="13" spans="1:59">
      <c r="A13" s="20">
        <v>5</v>
      </c>
      <c r="B13" s="11">
        <f t="shared" si="44"/>
        <v>7</v>
      </c>
      <c r="C13" s="29">
        <v>45</v>
      </c>
      <c r="D13" s="65" t="str">
        <f t="shared" si="1"/>
        <v>Steen, Dr. Astrid</v>
      </c>
      <c r="E13" s="10" t="str">
        <f t="shared" si="2"/>
        <v>Sailart 18</v>
      </c>
      <c r="F13" s="10" t="str">
        <f t="shared" si="3"/>
        <v>Petit Loup</v>
      </c>
      <c r="G13" s="31">
        <f t="shared" si="4"/>
        <v>18</v>
      </c>
      <c r="H13" s="11">
        <f t="shared" si="5"/>
        <v>108</v>
      </c>
      <c r="I13" s="61">
        <v>4.3923611111111101E-2</v>
      </c>
      <c r="J13" s="61">
        <v>3.7175925925925925E-2</v>
      </c>
      <c r="K13" s="61">
        <v>4.7407407407407412E-2</v>
      </c>
      <c r="L13" s="61">
        <v>5.7245370370370363E-2</v>
      </c>
      <c r="M13" s="61"/>
      <c r="N13" s="61"/>
      <c r="O13" s="68"/>
      <c r="P13" s="11">
        <f t="shared" si="6"/>
        <v>31</v>
      </c>
      <c r="Q13" s="12">
        <f t="shared" si="7"/>
        <v>14860.185185185182</v>
      </c>
      <c r="R13" s="12"/>
      <c r="S13" s="12">
        <f t="shared" si="8"/>
        <v>1</v>
      </c>
      <c r="T13" s="12">
        <f t="shared" si="9"/>
        <v>1</v>
      </c>
      <c r="U13" s="12">
        <f t="shared" si="10"/>
        <v>1</v>
      </c>
      <c r="V13" s="12">
        <f t="shared" si="11"/>
        <v>1</v>
      </c>
      <c r="W13" s="12">
        <f t="shared" si="12"/>
        <v>1</v>
      </c>
      <c r="X13" s="12">
        <f t="shared" si="13"/>
        <v>1</v>
      </c>
      <c r="Y13" s="12"/>
      <c r="Z13" s="9">
        <f t="shared" si="14"/>
        <v>3794.9999999999991</v>
      </c>
      <c r="AA13" s="9">
        <f t="shared" si="15"/>
        <v>3212</v>
      </c>
      <c r="AB13" s="9">
        <f t="shared" si="16"/>
        <v>4096.0000000000009</v>
      </c>
      <c r="AC13" s="9">
        <f t="shared" si="17"/>
        <v>4945.9999999999991</v>
      </c>
      <c r="AD13" s="9">
        <f t="shared" si="18"/>
        <v>0</v>
      </c>
      <c r="AE13" s="9">
        <f t="shared" si="19"/>
        <v>0</v>
      </c>
      <c r="AF13" s="9"/>
      <c r="AG13" s="12">
        <f t="shared" si="20"/>
        <v>3513.8888888888878</v>
      </c>
      <c r="AH13" s="12">
        <f t="shared" si="21"/>
        <v>2974.0740740740739</v>
      </c>
      <c r="AI13" s="12">
        <f t="shared" si="22"/>
        <v>3792.5925925925935</v>
      </c>
      <c r="AJ13" s="12">
        <f t="shared" si="23"/>
        <v>4579.6296296296287</v>
      </c>
      <c r="AK13" s="12">
        <f t="shared" si="24"/>
        <v>0</v>
      </c>
      <c r="AL13" s="12">
        <f t="shared" si="25"/>
        <v>0</v>
      </c>
      <c r="AM13" s="12"/>
      <c r="AN13" s="15">
        <f t="shared" si="26"/>
        <v>4.0670010288065828E-2</v>
      </c>
      <c r="AO13" s="15">
        <f t="shared" si="27"/>
        <v>3.4422153635116595E-2</v>
      </c>
      <c r="AP13" s="15">
        <f t="shared" si="28"/>
        <v>4.3895747599451321E-2</v>
      </c>
      <c r="AQ13" s="15">
        <f t="shared" si="29"/>
        <v>5.3004972565157744E-2</v>
      </c>
      <c r="AR13" s="15">
        <f t="shared" si="30"/>
        <v>0</v>
      </c>
      <c r="AS13" s="15">
        <f t="shared" si="31"/>
        <v>0</v>
      </c>
      <c r="AT13" s="15"/>
      <c r="AU13" s="11">
        <f t="shared" si="32"/>
        <v>8</v>
      </c>
      <c r="AV13" s="11">
        <f t="shared" si="33"/>
        <v>8</v>
      </c>
      <c r="AW13" s="11">
        <f t="shared" si="34"/>
        <v>5</v>
      </c>
      <c r="AX13" s="11">
        <f t="shared" si="35"/>
        <v>10</v>
      </c>
      <c r="AY13" s="11" t="str">
        <f t="shared" si="36"/>
        <v/>
      </c>
      <c r="AZ13" s="11" t="str">
        <f t="shared" si="37"/>
        <v/>
      </c>
      <c r="BA13" s="31"/>
      <c r="BB13" s="11">
        <f t="shared" si="38"/>
        <v>8</v>
      </c>
      <c r="BC13" s="11">
        <f t="shared" si="39"/>
        <v>8</v>
      </c>
      <c r="BD13" s="11">
        <f t="shared" si="40"/>
        <v>5</v>
      </c>
      <c r="BE13" s="11">
        <f t="shared" si="41"/>
        <v>10</v>
      </c>
      <c r="BF13" s="11" t="str">
        <f t="shared" si="42"/>
        <v/>
      </c>
      <c r="BG13" s="11" t="str">
        <f t="shared" si="43"/>
        <v/>
      </c>
    </row>
    <row r="14" spans="1:59">
      <c r="A14" s="20">
        <v>8</v>
      </c>
      <c r="B14" s="11">
        <f t="shared" si="44"/>
        <v>8</v>
      </c>
      <c r="C14" s="29">
        <v>19</v>
      </c>
      <c r="D14" s="65" t="str">
        <f t="shared" si="1"/>
        <v>Vonderstein, Michael</v>
      </c>
      <c r="E14" s="10" t="str">
        <f t="shared" si="2"/>
        <v>Conger</v>
      </c>
      <c r="F14" s="10" t="str">
        <f t="shared" si="3"/>
        <v>Canyet</v>
      </c>
      <c r="G14" s="31" t="str">
        <f t="shared" si="4"/>
        <v>G 3301</v>
      </c>
      <c r="H14" s="11">
        <f t="shared" si="5"/>
        <v>118</v>
      </c>
      <c r="I14" s="61">
        <v>4.7407407407407405E-2</v>
      </c>
      <c r="J14" s="61">
        <v>4.3206018518518519E-2</v>
      </c>
      <c r="K14" s="61">
        <v>5.6354166666666664E-2</v>
      </c>
      <c r="L14" s="61">
        <v>5.9386574074074064E-2</v>
      </c>
      <c r="M14" s="61"/>
      <c r="N14" s="61"/>
      <c r="O14" s="67"/>
      <c r="P14" s="11">
        <f t="shared" si="6"/>
        <v>34</v>
      </c>
      <c r="Q14" s="12">
        <f t="shared" si="7"/>
        <v>15109.322033898303</v>
      </c>
      <c r="R14" s="12"/>
      <c r="S14" s="12">
        <f t="shared" si="8"/>
        <v>1</v>
      </c>
      <c r="T14" s="12">
        <f t="shared" si="9"/>
        <v>1</v>
      </c>
      <c r="U14" s="12">
        <f t="shared" si="10"/>
        <v>1</v>
      </c>
      <c r="V14" s="12">
        <f t="shared" si="11"/>
        <v>1</v>
      </c>
      <c r="W14" s="12">
        <f t="shared" si="12"/>
        <v>1</v>
      </c>
      <c r="X14" s="12">
        <f t="shared" si="13"/>
        <v>1</v>
      </c>
      <c r="Y14" s="12"/>
      <c r="Z14" s="9">
        <f t="shared" si="14"/>
        <v>4096</v>
      </c>
      <c r="AA14" s="9">
        <f t="shared" si="15"/>
        <v>3733</v>
      </c>
      <c r="AB14" s="9">
        <f t="shared" si="16"/>
        <v>4869</v>
      </c>
      <c r="AC14" s="9">
        <f t="shared" si="17"/>
        <v>5130.9999999999991</v>
      </c>
      <c r="AD14" s="9">
        <f t="shared" si="18"/>
        <v>0</v>
      </c>
      <c r="AE14" s="9">
        <f t="shared" si="19"/>
        <v>0</v>
      </c>
      <c r="AF14" s="9"/>
      <c r="AG14" s="12">
        <f t="shared" si="20"/>
        <v>3471.1864406779659</v>
      </c>
      <c r="AH14" s="12">
        <f t="shared" si="21"/>
        <v>3163.5593220338983</v>
      </c>
      <c r="AI14" s="12">
        <f t="shared" si="22"/>
        <v>4126.2711864406783</v>
      </c>
      <c r="AJ14" s="12">
        <f t="shared" si="23"/>
        <v>4348.3050847457616</v>
      </c>
      <c r="AK14" s="12">
        <f t="shared" si="24"/>
        <v>0</v>
      </c>
      <c r="AL14" s="12">
        <f t="shared" si="25"/>
        <v>0</v>
      </c>
      <c r="AM14" s="12"/>
      <c r="AN14" s="15">
        <f t="shared" si="26"/>
        <v>4.0175768989328307E-2</v>
      </c>
      <c r="AO14" s="15">
        <f t="shared" si="27"/>
        <v>3.6615269930947894E-2</v>
      </c>
      <c r="AP14" s="15">
        <f t="shared" si="28"/>
        <v>4.7757768361581923E-2</v>
      </c>
      <c r="AQ14" s="15">
        <f t="shared" si="29"/>
        <v>5.0327605147520396E-2</v>
      </c>
      <c r="AR14" s="15">
        <f t="shared" si="30"/>
        <v>0</v>
      </c>
      <c r="AS14" s="15">
        <f t="shared" si="31"/>
        <v>0</v>
      </c>
      <c r="AT14" s="15"/>
      <c r="AU14" s="11">
        <f t="shared" si="32"/>
        <v>7</v>
      </c>
      <c r="AV14" s="11">
        <f t="shared" si="33"/>
        <v>12</v>
      </c>
      <c r="AW14" s="11">
        <f t="shared" si="34"/>
        <v>8</v>
      </c>
      <c r="AX14" s="11">
        <f t="shared" si="35"/>
        <v>7</v>
      </c>
      <c r="AY14" s="11" t="str">
        <f t="shared" si="36"/>
        <v/>
      </c>
      <c r="AZ14" s="11" t="str">
        <f t="shared" si="37"/>
        <v/>
      </c>
      <c r="BA14" s="31"/>
      <c r="BB14" s="11">
        <f t="shared" si="38"/>
        <v>7</v>
      </c>
      <c r="BC14" s="11">
        <f t="shared" si="39"/>
        <v>12</v>
      </c>
      <c r="BD14" s="11">
        <f t="shared" si="40"/>
        <v>8</v>
      </c>
      <c r="BE14" s="11">
        <f t="shared" si="41"/>
        <v>7</v>
      </c>
      <c r="BF14" s="11" t="str">
        <f t="shared" si="42"/>
        <v/>
      </c>
      <c r="BG14" s="11" t="str">
        <f t="shared" si="43"/>
        <v/>
      </c>
    </row>
    <row r="15" spans="1:59">
      <c r="A15" s="20">
        <v>7</v>
      </c>
      <c r="B15" s="11">
        <f t="shared" si="44"/>
        <v>9</v>
      </c>
      <c r="C15" s="29">
        <v>17</v>
      </c>
      <c r="D15" s="65" t="str">
        <f t="shared" si="1"/>
        <v>Bujak, Peter</v>
      </c>
      <c r="E15" s="10" t="str">
        <f t="shared" si="2"/>
        <v>Polyvalk</v>
      </c>
      <c r="F15" s="10" t="str">
        <f t="shared" si="3"/>
        <v>Molterkiste</v>
      </c>
      <c r="G15" s="31" t="str">
        <f t="shared" si="4"/>
        <v>??</v>
      </c>
      <c r="H15" s="11">
        <f t="shared" si="5"/>
        <v>116</v>
      </c>
      <c r="I15" s="61">
        <v>5.5925925925925921E-2</v>
      </c>
      <c r="J15" s="61">
        <v>3.7372685185185182E-2</v>
      </c>
      <c r="K15" s="61">
        <v>5.9768518518518512E-2</v>
      </c>
      <c r="L15" s="61">
        <v>6.041666666666666E-2</v>
      </c>
      <c r="M15" s="61"/>
      <c r="N15" s="61"/>
      <c r="O15" s="67"/>
      <c r="P15" s="11">
        <f t="shared" si="6"/>
        <v>36</v>
      </c>
      <c r="Q15" s="12">
        <f t="shared" si="7"/>
        <v>15900.862068965514</v>
      </c>
      <c r="R15" s="12"/>
      <c r="S15" s="12">
        <f t="shared" si="8"/>
        <v>1</v>
      </c>
      <c r="T15" s="12">
        <f t="shared" si="9"/>
        <v>1</v>
      </c>
      <c r="U15" s="12">
        <f t="shared" si="10"/>
        <v>1</v>
      </c>
      <c r="V15" s="12">
        <f t="shared" si="11"/>
        <v>1</v>
      </c>
      <c r="W15" s="12">
        <f t="shared" si="12"/>
        <v>1</v>
      </c>
      <c r="X15" s="12">
        <f t="shared" si="13"/>
        <v>1</v>
      </c>
      <c r="Y15" s="12"/>
      <c r="Z15" s="9">
        <f t="shared" si="14"/>
        <v>4831.9999999999991</v>
      </c>
      <c r="AA15" s="9">
        <f t="shared" si="15"/>
        <v>3229</v>
      </c>
      <c r="AB15" s="9">
        <f t="shared" si="16"/>
        <v>5164</v>
      </c>
      <c r="AC15" s="9">
        <f t="shared" si="17"/>
        <v>5219.9999999999991</v>
      </c>
      <c r="AD15" s="9">
        <f t="shared" si="18"/>
        <v>0</v>
      </c>
      <c r="AE15" s="9">
        <f t="shared" si="19"/>
        <v>0</v>
      </c>
      <c r="AF15" s="9"/>
      <c r="AG15" s="12">
        <f t="shared" si="20"/>
        <v>4165.5172413793098</v>
      </c>
      <c r="AH15" s="12">
        <f t="shared" si="21"/>
        <v>2783.6206896551726</v>
      </c>
      <c r="AI15" s="12">
        <f t="shared" si="22"/>
        <v>4451.7241379310344</v>
      </c>
      <c r="AJ15" s="12">
        <f t="shared" si="23"/>
        <v>4499.9999999999991</v>
      </c>
      <c r="AK15" s="12">
        <f t="shared" si="24"/>
        <v>0</v>
      </c>
      <c r="AL15" s="12">
        <f t="shared" si="25"/>
        <v>0</v>
      </c>
      <c r="AM15" s="12"/>
      <c r="AN15" s="15">
        <f t="shared" si="26"/>
        <v>4.8212005108556825E-2</v>
      </c>
      <c r="AO15" s="15">
        <f t="shared" si="27"/>
        <v>3.2217832056194128E-2</v>
      </c>
      <c r="AP15" s="15">
        <f t="shared" si="28"/>
        <v>5.1524584929757339E-2</v>
      </c>
      <c r="AQ15" s="15">
        <f t="shared" si="29"/>
        <v>5.2083333333333329E-2</v>
      </c>
      <c r="AR15" s="15">
        <f t="shared" si="30"/>
        <v>0</v>
      </c>
      <c r="AS15" s="15">
        <f t="shared" si="31"/>
        <v>0</v>
      </c>
      <c r="AT15" s="15"/>
      <c r="AU15" s="11">
        <f t="shared" si="32"/>
        <v>12</v>
      </c>
      <c r="AV15" s="11">
        <f t="shared" si="33"/>
        <v>6</v>
      </c>
      <c r="AW15" s="11">
        <f t="shared" si="34"/>
        <v>9</v>
      </c>
      <c r="AX15" s="11">
        <f t="shared" si="35"/>
        <v>9</v>
      </c>
      <c r="AY15" s="11" t="str">
        <f t="shared" si="36"/>
        <v/>
      </c>
      <c r="AZ15" s="11" t="str">
        <f t="shared" si="37"/>
        <v/>
      </c>
      <c r="BA15" s="31"/>
      <c r="BB15" s="11">
        <f t="shared" si="38"/>
        <v>12</v>
      </c>
      <c r="BC15" s="11">
        <f t="shared" si="39"/>
        <v>6</v>
      </c>
      <c r="BD15" s="11">
        <f t="shared" si="40"/>
        <v>9</v>
      </c>
      <c r="BE15" s="11">
        <f t="shared" si="41"/>
        <v>9</v>
      </c>
      <c r="BF15" s="11" t="str">
        <f t="shared" si="42"/>
        <v/>
      </c>
      <c r="BG15" s="11" t="str">
        <f t="shared" si="43"/>
        <v/>
      </c>
    </row>
    <row r="16" spans="1:59">
      <c r="A16" s="20">
        <v>10</v>
      </c>
      <c r="B16" s="11">
        <f t="shared" si="44"/>
        <v>10</v>
      </c>
      <c r="C16" s="29">
        <v>47</v>
      </c>
      <c r="D16" s="65" t="str">
        <f t="shared" si="1"/>
        <v>Lommers, Roel</v>
      </c>
      <c r="E16" s="10" t="str">
        <f t="shared" si="2"/>
        <v>Clever 23</v>
      </c>
      <c r="F16" s="10">
        <f t="shared" si="3"/>
        <v>0</v>
      </c>
      <c r="G16" s="31">
        <f t="shared" si="4"/>
        <v>680</v>
      </c>
      <c r="H16" s="11">
        <f t="shared" si="5"/>
        <v>107</v>
      </c>
      <c r="I16" s="61">
        <v>4.6365740740740735E-2</v>
      </c>
      <c r="J16" s="61">
        <v>3.8576388888888889E-2</v>
      </c>
      <c r="K16" s="92" t="s">
        <v>13</v>
      </c>
      <c r="L16" s="61">
        <v>5.3009259259259256E-2</v>
      </c>
      <c r="M16" s="61"/>
      <c r="N16" s="61"/>
      <c r="O16" s="67"/>
      <c r="P16" s="11">
        <f t="shared" si="6"/>
        <v>40</v>
      </c>
      <c r="Q16" s="12">
        <f t="shared" si="7"/>
        <v>100027.2523364486</v>
      </c>
      <c r="R16" s="12"/>
      <c r="S16" s="12">
        <f t="shared" si="8"/>
        <v>1</v>
      </c>
      <c r="T16" s="12">
        <f t="shared" si="9"/>
        <v>1</v>
      </c>
      <c r="U16" s="12">
        <f t="shared" si="10"/>
        <v>2</v>
      </c>
      <c r="V16" s="12">
        <f t="shared" si="11"/>
        <v>1</v>
      </c>
      <c r="W16" s="12">
        <f t="shared" si="12"/>
        <v>1</v>
      </c>
      <c r="X16" s="12">
        <f t="shared" si="13"/>
        <v>1</v>
      </c>
      <c r="Y16" s="12"/>
      <c r="Z16" s="9">
        <f t="shared" si="14"/>
        <v>4005.9999999999991</v>
      </c>
      <c r="AA16" s="9">
        <f t="shared" si="15"/>
        <v>3333</v>
      </c>
      <c r="AB16" s="9">
        <f t="shared" si="16"/>
        <v>88888</v>
      </c>
      <c r="AC16" s="9">
        <f t="shared" si="17"/>
        <v>4580</v>
      </c>
      <c r="AD16" s="9">
        <f t="shared" si="18"/>
        <v>0</v>
      </c>
      <c r="AE16" s="9">
        <f t="shared" si="19"/>
        <v>0</v>
      </c>
      <c r="AF16" s="9"/>
      <c r="AG16" s="12">
        <f t="shared" si="20"/>
        <v>3743.9252336448585</v>
      </c>
      <c r="AH16" s="12">
        <f t="shared" si="21"/>
        <v>3114.9532710280373</v>
      </c>
      <c r="AI16" s="12">
        <f t="shared" si="22"/>
        <v>88888</v>
      </c>
      <c r="AJ16" s="12">
        <f t="shared" si="23"/>
        <v>4280.3738317757006</v>
      </c>
      <c r="AK16" s="12">
        <f t="shared" si="24"/>
        <v>0</v>
      </c>
      <c r="AL16" s="12">
        <f t="shared" si="25"/>
        <v>0</v>
      </c>
      <c r="AM16" s="12"/>
      <c r="AN16" s="15">
        <f t="shared" si="26"/>
        <v>4.3332467982000675E-2</v>
      </c>
      <c r="AO16" s="15">
        <f t="shared" si="27"/>
        <v>3.6052699896157843E-2</v>
      </c>
      <c r="AP16" s="15" t="str">
        <f t="shared" si="28"/>
        <v/>
      </c>
      <c r="AQ16" s="15">
        <f t="shared" si="29"/>
        <v>4.9541363793700235E-2</v>
      </c>
      <c r="AR16" s="15">
        <f t="shared" si="30"/>
        <v>0</v>
      </c>
      <c r="AS16" s="15">
        <f t="shared" si="31"/>
        <v>0</v>
      </c>
      <c r="AT16" s="15"/>
      <c r="AU16" s="11">
        <f t="shared" si="32"/>
        <v>10</v>
      </c>
      <c r="AV16" s="11">
        <f t="shared" si="33"/>
        <v>11</v>
      </c>
      <c r="AW16" s="11">
        <f t="shared" si="34"/>
        <v>13</v>
      </c>
      <c r="AX16" s="11">
        <f t="shared" si="35"/>
        <v>6</v>
      </c>
      <c r="AY16" s="11" t="str">
        <f t="shared" si="36"/>
        <v/>
      </c>
      <c r="AZ16" s="11" t="str">
        <f t="shared" si="37"/>
        <v/>
      </c>
      <c r="BA16" s="31"/>
      <c r="BB16" s="11">
        <f t="shared" si="38"/>
        <v>10</v>
      </c>
      <c r="BC16" s="11">
        <f t="shared" si="39"/>
        <v>11</v>
      </c>
      <c r="BD16" s="11">
        <f t="shared" si="40"/>
        <v>13</v>
      </c>
      <c r="BE16" s="11">
        <f t="shared" si="41"/>
        <v>6</v>
      </c>
      <c r="BF16" s="11" t="str">
        <f t="shared" si="42"/>
        <v/>
      </c>
      <c r="BG16" s="11" t="str">
        <f t="shared" si="43"/>
        <v/>
      </c>
    </row>
    <row r="17" spans="1:59">
      <c r="A17" s="20">
        <v>12</v>
      </c>
      <c r="B17" s="11">
        <f t="shared" si="44"/>
        <v>11</v>
      </c>
      <c r="C17" s="29">
        <v>46</v>
      </c>
      <c r="D17" s="65" t="str">
        <f t="shared" si="1"/>
        <v>Palm,  Carol Mart</v>
      </c>
      <c r="E17" s="10" t="str">
        <f t="shared" si="2"/>
        <v>Safier 6.5</v>
      </c>
      <c r="F17" s="10" t="str">
        <f t="shared" si="3"/>
        <v>Diamonds are forever</v>
      </c>
      <c r="G17" s="31">
        <f t="shared" si="4"/>
        <v>0</v>
      </c>
      <c r="H17" s="11">
        <f t="shared" si="5"/>
        <v>106</v>
      </c>
      <c r="I17" s="61">
        <v>4.9548611111111113E-2</v>
      </c>
      <c r="J17" s="61">
        <v>3.7662037037037029E-2</v>
      </c>
      <c r="K17" s="61">
        <v>5.8541666666666672E-2</v>
      </c>
      <c r="L17" s="61">
        <v>6.2384259259259264E-2</v>
      </c>
      <c r="M17" s="61"/>
      <c r="N17" s="61"/>
      <c r="O17" s="68"/>
      <c r="P17" s="11">
        <f t="shared" si="6"/>
        <v>42</v>
      </c>
      <c r="Q17" s="12">
        <f t="shared" si="7"/>
        <v>16965.094339622643</v>
      </c>
      <c r="R17" s="12"/>
      <c r="S17" s="12">
        <f t="shared" si="8"/>
        <v>1</v>
      </c>
      <c r="T17" s="12">
        <f t="shared" si="9"/>
        <v>1</v>
      </c>
      <c r="U17" s="12">
        <f t="shared" si="10"/>
        <v>1</v>
      </c>
      <c r="V17" s="12">
        <f t="shared" si="11"/>
        <v>1</v>
      </c>
      <c r="W17" s="12">
        <f t="shared" si="12"/>
        <v>1</v>
      </c>
      <c r="X17" s="12">
        <f t="shared" si="13"/>
        <v>1</v>
      </c>
      <c r="Y17" s="12"/>
      <c r="Z17" s="9">
        <f t="shared" si="14"/>
        <v>4281.0000000000009</v>
      </c>
      <c r="AA17" s="9">
        <f t="shared" si="15"/>
        <v>3253.9999999999995</v>
      </c>
      <c r="AB17" s="9">
        <f t="shared" si="16"/>
        <v>5058.0000000000009</v>
      </c>
      <c r="AC17" s="9">
        <f t="shared" si="17"/>
        <v>5390</v>
      </c>
      <c r="AD17" s="9">
        <f t="shared" si="18"/>
        <v>0</v>
      </c>
      <c r="AE17" s="9">
        <f t="shared" si="19"/>
        <v>0</v>
      </c>
      <c r="AF17" s="9"/>
      <c r="AG17" s="12">
        <f t="shared" si="20"/>
        <v>4038.67924528302</v>
      </c>
      <c r="AH17" s="12">
        <f t="shared" si="21"/>
        <v>3069.8113207547162</v>
      </c>
      <c r="AI17" s="12">
        <f t="shared" si="22"/>
        <v>4771.698113207548</v>
      </c>
      <c r="AJ17" s="12">
        <f t="shared" si="23"/>
        <v>5084.9056603773588</v>
      </c>
      <c r="AK17" s="12">
        <f t="shared" si="24"/>
        <v>0</v>
      </c>
      <c r="AL17" s="12">
        <f t="shared" si="25"/>
        <v>0</v>
      </c>
      <c r="AM17" s="12"/>
      <c r="AN17" s="15">
        <f t="shared" si="26"/>
        <v>4.6743972746331248E-2</v>
      </c>
      <c r="AO17" s="15">
        <f t="shared" si="27"/>
        <v>3.553022361984625E-2</v>
      </c>
      <c r="AP17" s="15">
        <f t="shared" si="28"/>
        <v>5.5227987421383656E-2</v>
      </c>
      <c r="AQ17" s="15">
        <f t="shared" si="29"/>
        <v>5.8853074772886101E-2</v>
      </c>
      <c r="AR17" s="15">
        <f t="shared" si="30"/>
        <v>0</v>
      </c>
      <c r="AS17" s="15">
        <f t="shared" si="31"/>
        <v>0</v>
      </c>
      <c r="AT17" s="15"/>
      <c r="AU17" s="11">
        <f t="shared" si="32"/>
        <v>11</v>
      </c>
      <c r="AV17" s="11">
        <f t="shared" si="33"/>
        <v>10</v>
      </c>
      <c r="AW17" s="11">
        <f t="shared" si="34"/>
        <v>10</v>
      </c>
      <c r="AX17" s="11">
        <f t="shared" si="35"/>
        <v>11</v>
      </c>
      <c r="AY17" s="11" t="str">
        <f t="shared" si="36"/>
        <v/>
      </c>
      <c r="AZ17" s="11" t="str">
        <f t="shared" si="37"/>
        <v/>
      </c>
      <c r="BA17" s="31"/>
      <c r="BB17" s="11">
        <f t="shared" si="38"/>
        <v>11</v>
      </c>
      <c r="BC17" s="11">
        <f t="shared" si="39"/>
        <v>10</v>
      </c>
      <c r="BD17" s="11">
        <f t="shared" si="40"/>
        <v>10</v>
      </c>
      <c r="BE17" s="11">
        <f t="shared" si="41"/>
        <v>11</v>
      </c>
      <c r="BF17" s="11" t="str">
        <f t="shared" si="42"/>
        <v/>
      </c>
      <c r="BG17" s="11" t="str">
        <f t="shared" si="43"/>
        <v/>
      </c>
    </row>
    <row r="18" spans="1:59">
      <c r="A18" s="20">
        <v>11</v>
      </c>
      <c r="B18" s="11">
        <f t="shared" si="44"/>
        <v>12</v>
      </c>
      <c r="C18" s="29">
        <v>18</v>
      </c>
      <c r="D18" s="65" t="str">
        <f t="shared" si="1"/>
        <v>Baeten, Jos</v>
      </c>
      <c r="E18" s="10" t="str">
        <f t="shared" si="2"/>
        <v>Randmeer classic</v>
      </c>
      <c r="F18" s="10" t="str">
        <f t="shared" si="3"/>
        <v>Bord'eau</v>
      </c>
      <c r="G18" s="31">
        <f t="shared" si="4"/>
        <v>811</v>
      </c>
      <c r="H18" s="11">
        <f t="shared" si="5"/>
        <v>109</v>
      </c>
      <c r="I18" s="61">
        <v>4.5624999999999999E-2</v>
      </c>
      <c r="J18" s="61">
        <v>3.8206018518518514E-2</v>
      </c>
      <c r="K18" s="92" t="s">
        <v>13</v>
      </c>
      <c r="L18" s="92" t="s">
        <v>11</v>
      </c>
      <c r="M18" s="61"/>
      <c r="N18" s="61"/>
      <c r="O18" s="67"/>
      <c r="P18" s="11">
        <f t="shared" si="6"/>
        <v>43</v>
      </c>
      <c r="Q18" s="12">
        <f t="shared" si="7"/>
        <v>184420.95412844035</v>
      </c>
      <c r="R18" s="12"/>
      <c r="S18" s="12">
        <f t="shared" si="8"/>
        <v>1</v>
      </c>
      <c r="T18" s="12">
        <f t="shared" si="9"/>
        <v>1</v>
      </c>
      <c r="U18" s="12">
        <f t="shared" si="10"/>
        <v>2</v>
      </c>
      <c r="V18" s="12">
        <f t="shared" si="11"/>
        <v>2</v>
      </c>
      <c r="W18" s="12">
        <f t="shared" si="12"/>
        <v>1</v>
      </c>
      <c r="X18" s="12">
        <f t="shared" si="13"/>
        <v>1</v>
      </c>
      <c r="Y18" s="12"/>
      <c r="Z18" s="9">
        <f t="shared" si="14"/>
        <v>3942</v>
      </c>
      <c r="AA18" s="9">
        <f t="shared" si="15"/>
        <v>3300.9999999999995</v>
      </c>
      <c r="AB18" s="9">
        <f t="shared" si="16"/>
        <v>88888</v>
      </c>
      <c r="AC18" s="9">
        <f t="shared" si="17"/>
        <v>88888</v>
      </c>
      <c r="AD18" s="9">
        <f t="shared" si="18"/>
        <v>0</v>
      </c>
      <c r="AE18" s="9">
        <f t="shared" si="19"/>
        <v>0</v>
      </c>
      <c r="AF18" s="9"/>
      <c r="AG18" s="12">
        <f t="shared" si="20"/>
        <v>3616.5137614678897</v>
      </c>
      <c r="AH18" s="12">
        <f t="shared" si="21"/>
        <v>3028.4403669724766</v>
      </c>
      <c r="AI18" s="12">
        <f t="shared" si="22"/>
        <v>88888</v>
      </c>
      <c r="AJ18" s="12">
        <f t="shared" si="23"/>
        <v>88888</v>
      </c>
      <c r="AK18" s="12">
        <f t="shared" si="24"/>
        <v>0</v>
      </c>
      <c r="AL18" s="12">
        <f t="shared" si="25"/>
        <v>0</v>
      </c>
      <c r="AM18" s="12"/>
      <c r="AN18" s="15">
        <f t="shared" si="26"/>
        <v>4.1857798165137607E-2</v>
      </c>
      <c r="AO18" s="15">
        <f t="shared" si="27"/>
        <v>3.5051393136255514E-2</v>
      </c>
      <c r="AP18" s="15" t="str">
        <f t="shared" si="28"/>
        <v/>
      </c>
      <c r="AQ18" s="15" t="str">
        <f t="shared" si="29"/>
        <v/>
      </c>
      <c r="AR18" s="15">
        <f t="shared" si="30"/>
        <v>0</v>
      </c>
      <c r="AS18" s="15">
        <f t="shared" si="31"/>
        <v>0</v>
      </c>
      <c r="AT18" s="15"/>
      <c r="AU18" s="11">
        <f t="shared" si="32"/>
        <v>9</v>
      </c>
      <c r="AV18" s="11">
        <f t="shared" si="33"/>
        <v>9</v>
      </c>
      <c r="AW18" s="11">
        <f t="shared" si="34"/>
        <v>13</v>
      </c>
      <c r="AX18" s="11">
        <f t="shared" si="35"/>
        <v>12</v>
      </c>
      <c r="AY18" s="11" t="str">
        <f t="shared" si="36"/>
        <v/>
      </c>
      <c r="AZ18" s="11" t="str">
        <f t="shared" si="37"/>
        <v/>
      </c>
      <c r="BA18" s="31"/>
      <c r="BB18" s="11">
        <f t="shared" si="38"/>
        <v>9</v>
      </c>
      <c r="BC18" s="11">
        <f t="shared" si="39"/>
        <v>9</v>
      </c>
      <c r="BD18" s="11">
        <f t="shared" si="40"/>
        <v>13</v>
      </c>
      <c r="BE18" s="11">
        <f t="shared" si="41"/>
        <v>12</v>
      </c>
      <c r="BF18" s="11" t="str">
        <f t="shared" si="42"/>
        <v/>
      </c>
      <c r="BG18" s="11" t="str">
        <f t="shared" si="43"/>
        <v/>
      </c>
    </row>
    <row r="19" spans="1:59">
      <c r="A19" s="20">
        <v>13</v>
      </c>
      <c r="B19" s="11" t="str">
        <f t="shared" si="44"/>
        <v/>
      </c>
      <c r="C19" s="29"/>
      <c r="D19" s="65" t="str">
        <f t="shared" si="1"/>
        <v/>
      </c>
      <c r="E19" s="10" t="str">
        <f t="shared" si="2"/>
        <v/>
      </c>
      <c r="F19" s="10" t="str">
        <f t="shared" si="3"/>
        <v/>
      </c>
      <c r="G19" s="31" t="str">
        <f t="shared" si="4"/>
        <v/>
      </c>
      <c r="H19" s="11" t="str">
        <f t="shared" si="5"/>
        <v/>
      </c>
      <c r="I19" s="61"/>
      <c r="J19" s="61"/>
      <c r="K19" s="61"/>
      <c r="L19" s="61"/>
      <c r="M19" s="61"/>
      <c r="N19" s="61"/>
      <c r="O19" s="67"/>
      <c r="P19" s="11" t="str">
        <f t="shared" si="6"/>
        <v/>
      </c>
      <c r="Q19" s="12" t="str">
        <f t="shared" si="7"/>
        <v/>
      </c>
      <c r="R19" s="12"/>
      <c r="S19" s="12" t="str">
        <f t="shared" si="8"/>
        <v/>
      </c>
      <c r="T19" s="12" t="str">
        <f t="shared" si="9"/>
        <v/>
      </c>
      <c r="U19" s="12" t="str">
        <f t="shared" si="10"/>
        <v/>
      </c>
      <c r="V19" s="12" t="str">
        <f t="shared" si="11"/>
        <v/>
      </c>
      <c r="W19" s="12" t="str">
        <f t="shared" si="12"/>
        <v/>
      </c>
      <c r="X19" s="12" t="str">
        <f t="shared" si="13"/>
        <v/>
      </c>
      <c r="Y19" s="12"/>
      <c r="Z19" s="9" t="str">
        <f t="shared" si="14"/>
        <v/>
      </c>
      <c r="AA19" s="9" t="str">
        <f t="shared" si="15"/>
        <v/>
      </c>
      <c r="AB19" s="9" t="str">
        <f t="shared" si="16"/>
        <v/>
      </c>
      <c r="AC19" s="9" t="str">
        <f t="shared" si="17"/>
        <v/>
      </c>
      <c r="AD19" s="9" t="str">
        <f t="shared" si="18"/>
        <v/>
      </c>
      <c r="AE19" s="9" t="str">
        <f t="shared" si="19"/>
        <v/>
      </c>
      <c r="AF19" s="9"/>
      <c r="AG19" s="12" t="str">
        <f t="shared" si="20"/>
        <v/>
      </c>
      <c r="AH19" s="12" t="str">
        <f t="shared" si="21"/>
        <v/>
      </c>
      <c r="AI19" s="12" t="str">
        <f t="shared" si="22"/>
        <v/>
      </c>
      <c r="AJ19" s="12" t="str">
        <f t="shared" si="23"/>
        <v/>
      </c>
      <c r="AK19" s="12" t="str">
        <f t="shared" si="24"/>
        <v/>
      </c>
      <c r="AL19" s="12" t="str">
        <f t="shared" si="25"/>
        <v/>
      </c>
      <c r="AM19" s="12"/>
      <c r="AN19" s="15" t="str">
        <f t="shared" si="26"/>
        <v/>
      </c>
      <c r="AO19" s="15" t="str">
        <f t="shared" si="27"/>
        <v/>
      </c>
      <c r="AP19" s="15" t="str">
        <f t="shared" si="28"/>
        <v/>
      </c>
      <c r="AQ19" s="15" t="str">
        <f t="shared" si="29"/>
        <v/>
      </c>
      <c r="AR19" s="15" t="str">
        <f t="shared" si="30"/>
        <v/>
      </c>
      <c r="AS19" s="15" t="str">
        <f t="shared" si="31"/>
        <v/>
      </c>
      <c r="AT19" s="15"/>
      <c r="AU19" s="11" t="str">
        <f t="shared" si="32"/>
        <v/>
      </c>
      <c r="AV19" s="11" t="str">
        <f t="shared" si="33"/>
        <v/>
      </c>
      <c r="AW19" s="11" t="str">
        <f t="shared" si="34"/>
        <v/>
      </c>
      <c r="AX19" s="11" t="str">
        <f t="shared" si="35"/>
        <v/>
      </c>
      <c r="AY19" s="11" t="str">
        <f t="shared" si="36"/>
        <v/>
      </c>
      <c r="AZ19" s="11" t="str">
        <f t="shared" si="37"/>
        <v/>
      </c>
      <c r="BA19" s="31"/>
      <c r="BB19" s="11" t="str">
        <f t="shared" si="38"/>
        <v/>
      </c>
      <c r="BC19" s="11" t="str">
        <f t="shared" si="39"/>
        <v/>
      </c>
      <c r="BD19" s="11" t="str">
        <f t="shared" si="40"/>
        <v/>
      </c>
      <c r="BE19" s="11" t="str">
        <f t="shared" si="41"/>
        <v/>
      </c>
      <c r="BF19" s="11" t="str">
        <f t="shared" si="42"/>
        <v/>
      </c>
      <c r="BG19" s="11" t="str">
        <f t="shared" si="43"/>
        <v/>
      </c>
    </row>
    <row r="20" spans="1:59">
      <c r="A20" s="20">
        <v>14</v>
      </c>
      <c r="B20" s="11" t="str">
        <f t="shared" ref="B20:B56" si="45">IF(C20&gt;0,  IF(RANK(P20,P$7:P$56,1)=B19,B19+1,RANK(P20,P$7:P$56,1)),"")</f>
        <v/>
      </c>
      <c r="C20" s="29"/>
      <c r="D20" s="65" t="str">
        <f t="shared" si="1"/>
        <v/>
      </c>
      <c r="E20" s="10" t="str">
        <f t="shared" si="2"/>
        <v/>
      </c>
      <c r="F20" s="10" t="str">
        <f t="shared" si="3"/>
        <v/>
      </c>
      <c r="G20" s="31" t="str">
        <f t="shared" si="4"/>
        <v/>
      </c>
      <c r="H20" s="11" t="str">
        <f t="shared" si="5"/>
        <v/>
      </c>
      <c r="I20" s="61"/>
      <c r="J20" s="61"/>
      <c r="K20" s="61"/>
      <c r="L20" s="61"/>
      <c r="M20" s="61"/>
      <c r="N20" s="61"/>
      <c r="O20" s="67"/>
      <c r="P20" s="11" t="str">
        <f t="shared" si="6"/>
        <v/>
      </c>
      <c r="Q20" s="12" t="str">
        <f t="shared" si="7"/>
        <v/>
      </c>
      <c r="R20" s="12"/>
      <c r="S20" s="12" t="str">
        <f t="shared" si="8"/>
        <v/>
      </c>
      <c r="T20" s="12" t="str">
        <f t="shared" si="9"/>
        <v/>
      </c>
      <c r="U20" s="12" t="str">
        <f t="shared" si="10"/>
        <v/>
      </c>
      <c r="V20" s="12" t="str">
        <f t="shared" si="11"/>
        <v/>
      </c>
      <c r="W20" s="12" t="str">
        <f t="shared" si="12"/>
        <v/>
      </c>
      <c r="X20" s="12" t="str">
        <f t="shared" si="13"/>
        <v/>
      </c>
      <c r="Y20" s="12"/>
      <c r="Z20" s="9" t="str">
        <f t="shared" si="14"/>
        <v/>
      </c>
      <c r="AA20" s="9" t="str">
        <f t="shared" si="15"/>
        <v/>
      </c>
      <c r="AB20" s="9" t="str">
        <f t="shared" si="16"/>
        <v/>
      </c>
      <c r="AC20" s="9" t="str">
        <f t="shared" si="17"/>
        <v/>
      </c>
      <c r="AD20" s="9" t="str">
        <f t="shared" si="18"/>
        <v/>
      </c>
      <c r="AE20" s="9" t="str">
        <f t="shared" si="19"/>
        <v/>
      </c>
      <c r="AF20" s="9"/>
      <c r="AG20" s="12" t="str">
        <f t="shared" si="20"/>
        <v/>
      </c>
      <c r="AH20" s="12" t="str">
        <f t="shared" si="21"/>
        <v/>
      </c>
      <c r="AI20" s="12" t="str">
        <f t="shared" si="22"/>
        <v/>
      </c>
      <c r="AJ20" s="12" t="str">
        <f t="shared" si="23"/>
        <v/>
      </c>
      <c r="AK20" s="12" t="str">
        <f t="shared" si="24"/>
        <v/>
      </c>
      <c r="AL20" s="12" t="str">
        <f t="shared" si="25"/>
        <v/>
      </c>
      <c r="AM20" s="12"/>
      <c r="AN20" s="15" t="str">
        <f t="shared" si="26"/>
        <v/>
      </c>
      <c r="AO20" s="15" t="str">
        <f t="shared" si="27"/>
        <v/>
      </c>
      <c r="AP20" s="15" t="str">
        <f t="shared" si="28"/>
        <v/>
      </c>
      <c r="AQ20" s="15" t="str">
        <f t="shared" si="29"/>
        <v/>
      </c>
      <c r="AR20" s="15" t="str">
        <f t="shared" si="30"/>
        <v/>
      </c>
      <c r="AS20" s="15" t="str">
        <f t="shared" si="31"/>
        <v/>
      </c>
      <c r="AT20" s="15"/>
      <c r="AU20" s="11" t="str">
        <f t="shared" si="32"/>
        <v/>
      </c>
      <c r="AV20" s="11" t="str">
        <f t="shared" si="33"/>
        <v/>
      </c>
      <c r="AW20" s="11" t="str">
        <f t="shared" si="34"/>
        <v/>
      </c>
      <c r="AX20" s="11" t="str">
        <f t="shared" si="35"/>
        <v/>
      </c>
      <c r="AY20" s="11" t="str">
        <f t="shared" si="36"/>
        <v/>
      </c>
      <c r="AZ20" s="11" t="str">
        <f t="shared" si="37"/>
        <v/>
      </c>
      <c r="BA20" s="31"/>
      <c r="BB20" s="11" t="str">
        <f t="shared" si="38"/>
        <v/>
      </c>
      <c r="BC20" s="11" t="str">
        <f t="shared" si="39"/>
        <v/>
      </c>
      <c r="BD20" s="11" t="str">
        <f t="shared" si="40"/>
        <v/>
      </c>
      <c r="BE20" s="11" t="str">
        <f t="shared" si="41"/>
        <v/>
      </c>
      <c r="BF20" s="11" t="str">
        <f t="shared" si="42"/>
        <v/>
      </c>
      <c r="BG20" s="11" t="str">
        <f t="shared" si="43"/>
        <v/>
      </c>
    </row>
    <row r="21" spans="1:59">
      <c r="A21" s="20">
        <v>15</v>
      </c>
      <c r="B21" s="11" t="str">
        <f t="shared" si="45"/>
        <v/>
      </c>
      <c r="C21" s="29"/>
      <c r="D21" s="65" t="str">
        <f t="shared" si="1"/>
        <v/>
      </c>
      <c r="E21" s="10" t="str">
        <f t="shared" si="2"/>
        <v/>
      </c>
      <c r="F21" s="10" t="str">
        <f t="shared" si="3"/>
        <v/>
      </c>
      <c r="G21" s="31" t="str">
        <f t="shared" si="4"/>
        <v/>
      </c>
      <c r="H21" s="11" t="str">
        <f t="shared" si="5"/>
        <v/>
      </c>
      <c r="I21" s="61"/>
      <c r="J21" s="61"/>
      <c r="K21" s="61"/>
      <c r="L21" s="92"/>
      <c r="M21" s="61"/>
      <c r="N21" s="61"/>
      <c r="O21" s="67"/>
      <c r="P21" s="11" t="str">
        <f t="shared" si="6"/>
        <v/>
      </c>
      <c r="Q21" s="12" t="str">
        <f t="shared" si="7"/>
        <v/>
      </c>
      <c r="R21" s="12"/>
      <c r="S21" s="12" t="str">
        <f t="shared" si="8"/>
        <v/>
      </c>
      <c r="T21" s="12" t="str">
        <f t="shared" si="9"/>
        <v/>
      </c>
      <c r="U21" s="12" t="str">
        <f t="shared" si="10"/>
        <v/>
      </c>
      <c r="V21" s="12" t="str">
        <f t="shared" si="11"/>
        <v/>
      </c>
      <c r="W21" s="12" t="str">
        <f t="shared" si="12"/>
        <v/>
      </c>
      <c r="X21" s="12" t="str">
        <f t="shared" si="13"/>
        <v/>
      </c>
      <c r="Y21" s="12"/>
      <c r="Z21" s="9" t="str">
        <f t="shared" si="14"/>
        <v/>
      </c>
      <c r="AA21" s="9" t="str">
        <f t="shared" si="15"/>
        <v/>
      </c>
      <c r="AB21" s="9" t="str">
        <f t="shared" si="16"/>
        <v/>
      </c>
      <c r="AC21" s="9" t="str">
        <f t="shared" si="17"/>
        <v/>
      </c>
      <c r="AD21" s="9" t="str">
        <f t="shared" si="18"/>
        <v/>
      </c>
      <c r="AE21" s="9" t="str">
        <f t="shared" si="19"/>
        <v/>
      </c>
      <c r="AF21" s="9"/>
      <c r="AG21" s="12" t="str">
        <f t="shared" si="20"/>
        <v/>
      </c>
      <c r="AH21" s="12" t="str">
        <f t="shared" si="21"/>
        <v/>
      </c>
      <c r="AI21" s="12" t="str">
        <f t="shared" si="22"/>
        <v/>
      </c>
      <c r="AJ21" s="12" t="str">
        <f t="shared" si="23"/>
        <v/>
      </c>
      <c r="AK21" s="12" t="str">
        <f t="shared" si="24"/>
        <v/>
      </c>
      <c r="AL21" s="12" t="str">
        <f t="shared" si="25"/>
        <v/>
      </c>
      <c r="AM21" s="12"/>
      <c r="AN21" s="15" t="str">
        <f t="shared" si="26"/>
        <v/>
      </c>
      <c r="AO21" s="15" t="str">
        <f t="shared" si="27"/>
        <v/>
      </c>
      <c r="AP21" s="15" t="str">
        <f t="shared" si="28"/>
        <v/>
      </c>
      <c r="AQ21" s="15" t="str">
        <f t="shared" si="29"/>
        <v/>
      </c>
      <c r="AR21" s="15" t="str">
        <f t="shared" si="30"/>
        <v/>
      </c>
      <c r="AS21" s="15" t="str">
        <f t="shared" si="31"/>
        <v/>
      </c>
      <c r="AT21" s="15"/>
      <c r="AU21" s="11" t="str">
        <f t="shared" si="32"/>
        <v/>
      </c>
      <c r="AV21" s="11" t="str">
        <f t="shared" si="33"/>
        <v/>
      </c>
      <c r="AW21" s="11" t="str">
        <f t="shared" si="34"/>
        <v/>
      </c>
      <c r="AX21" s="11" t="str">
        <f t="shared" si="35"/>
        <v/>
      </c>
      <c r="AY21" s="11" t="str">
        <f t="shared" si="36"/>
        <v/>
      </c>
      <c r="AZ21" s="11" t="str">
        <f t="shared" si="37"/>
        <v/>
      </c>
      <c r="BA21" s="31"/>
      <c r="BB21" s="11" t="str">
        <f t="shared" si="38"/>
        <v/>
      </c>
      <c r="BC21" s="11" t="str">
        <f t="shared" si="39"/>
        <v/>
      </c>
      <c r="BD21" s="11" t="str">
        <f t="shared" si="40"/>
        <v/>
      </c>
      <c r="BE21" s="11" t="str">
        <f t="shared" si="41"/>
        <v/>
      </c>
      <c r="BF21" s="11" t="str">
        <f t="shared" si="42"/>
        <v/>
      </c>
      <c r="BG21" s="11" t="str">
        <f t="shared" si="43"/>
        <v/>
      </c>
    </row>
    <row r="22" spans="1:59">
      <c r="A22" s="20">
        <v>16</v>
      </c>
      <c r="B22" s="11" t="str">
        <f t="shared" si="45"/>
        <v/>
      </c>
      <c r="C22" s="29"/>
      <c r="D22" s="65" t="str">
        <f t="shared" si="1"/>
        <v/>
      </c>
      <c r="E22" s="10" t="str">
        <f t="shared" si="2"/>
        <v/>
      </c>
      <c r="F22" s="10" t="str">
        <f t="shared" si="3"/>
        <v/>
      </c>
      <c r="G22" s="31" t="str">
        <f t="shared" si="4"/>
        <v/>
      </c>
      <c r="H22" s="11" t="str">
        <f t="shared" si="5"/>
        <v/>
      </c>
      <c r="I22" s="61"/>
      <c r="J22" s="61"/>
      <c r="K22" s="61"/>
      <c r="L22" s="61"/>
      <c r="M22" s="61"/>
      <c r="N22" s="61"/>
      <c r="O22" s="67"/>
      <c r="P22" s="11" t="str">
        <f t="shared" si="6"/>
        <v/>
      </c>
      <c r="Q22" s="12" t="str">
        <f t="shared" si="7"/>
        <v/>
      </c>
      <c r="R22" s="12"/>
      <c r="S22" s="12" t="str">
        <f t="shared" si="8"/>
        <v/>
      </c>
      <c r="T22" s="12" t="str">
        <f t="shared" si="9"/>
        <v/>
      </c>
      <c r="U22" s="12" t="str">
        <f t="shared" si="10"/>
        <v/>
      </c>
      <c r="V22" s="12" t="str">
        <f t="shared" si="11"/>
        <v/>
      </c>
      <c r="W22" s="12" t="str">
        <f t="shared" si="12"/>
        <v/>
      </c>
      <c r="X22" s="12" t="str">
        <f t="shared" si="13"/>
        <v/>
      </c>
      <c r="Y22" s="12"/>
      <c r="Z22" s="9" t="str">
        <f t="shared" si="14"/>
        <v/>
      </c>
      <c r="AA22" s="9" t="str">
        <f t="shared" si="15"/>
        <v/>
      </c>
      <c r="AB22" s="9" t="str">
        <f t="shared" si="16"/>
        <v/>
      </c>
      <c r="AC22" s="9" t="str">
        <f t="shared" si="17"/>
        <v/>
      </c>
      <c r="AD22" s="9" t="str">
        <f t="shared" si="18"/>
        <v/>
      </c>
      <c r="AE22" s="9" t="str">
        <f t="shared" si="19"/>
        <v/>
      </c>
      <c r="AF22" s="9"/>
      <c r="AG22" s="12" t="str">
        <f t="shared" si="20"/>
        <v/>
      </c>
      <c r="AH22" s="12" t="str">
        <f t="shared" si="21"/>
        <v/>
      </c>
      <c r="AI22" s="12" t="str">
        <f t="shared" si="22"/>
        <v/>
      </c>
      <c r="AJ22" s="12" t="str">
        <f t="shared" si="23"/>
        <v/>
      </c>
      <c r="AK22" s="12" t="str">
        <f t="shared" si="24"/>
        <v/>
      </c>
      <c r="AL22" s="12" t="str">
        <f t="shared" si="25"/>
        <v/>
      </c>
      <c r="AM22" s="12"/>
      <c r="AN22" s="15" t="str">
        <f t="shared" si="26"/>
        <v/>
      </c>
      <c r="AO22" s="15" t="str">
        <f t="shared" si="27"/>
        <v/>
      </c>
      <c r="AP22" s="15" t="str">
        <f t="shared" si="28"/>
        <v/>
      </c>
      <c r="AQ22" s="15" t="str">
        <f t="shared" si="29"/>
        <v/>
      </c>
      <c r="AR22" s="15" t="str">
        <f t="shared" si="30"/>
        <v/>
      </c>
      <c r="AS22" s="15" t="str">
        <f t="shared" si="31"/>
        <v/>
      </c>
      <c r="AT22" s="15"/>
      <c r="AU22" s="11" t="str">
        <f t="shared" si="32"/>
        <v/>
      </c>
      <c r="AV22" s="11" t="str">
        <f t="shared" si="33"/>
        <v/>
      </c>
      <c r="AW22" s="11" t="str">
        <f t="shared" si="34"/>
        <v/>
      </c>
      <c r="AX22" s="11" t="str">
        <f t="shared" si="35"/>
        <v/>
      </c>
      <c r="AY22" s="11" t="str">
        <f t="shared" si="36"/>
        <v/>
      </c>
      <c r="AZ22" s="11" t="str">
        <f t="shared" si="37"/>
        <v/>
      </c>
      <c r="BA22" s="31"/>
      <c r="BB22" s="11" t="str">
        <f t="shared" si="38"/>
        <v/>
      </c>
      <c r="BC22" s="11" t="str">
        <f t="shared" si="39"/>
        <v/>
      </c>
      <c r="BD22" s="11" t="str">
        <f t="shared" si="40"/>
        <v/>
      </c>
      <c r="BE22" s="11" t="str">
        <f t="shared" si="41"/>
        <v/>
      </c>
      <c r="BF22" s="11" t="str">
        <f t="shared" si="42"/>
        <v/>
      </c>
      <c r="BG22" s="11" t="str">
        <f t="shared" si="43"/>
        <v/>
      </c>
    </row>
    <row r="23" spans="1:59">
      <c r="A23" s="20">
        <v>17</v>
      </c>
      <c r="B23" s="11" t="str">
        <f t="shared" si="45"/>
        <v/>
      </c>
      <c r="C23" s="29"/>
      <c r="D23" s="65" t="str">
        <f t="shared" si="1"/>
        <v/>
      </c>
      <c r="E23" s="10" t="str">
        <f t="shared" si="2"/>
        <v/>
      </c>
      <c r="F23" s="10" t="str">
        <f t="shared" si="3"/>
        <v/>
      </c>
      <c r="G23" s="31" t="str">
        <f t="shared" si="4"/>
        <v/>
      </c>
      <c r="H23" s="11" t="str">
        <f t="shared" si="5"/>
        <v/>
      </c>
      <c r="I23" s="61"/>
      <c r="J23" s="61"/>
      <c r="K23" s="61"/>
      <c r="L23" s="61"/>
      <c r="M23" s="61"/>
      <c r="N23" s="61"/>
      <c r="O23" s="67"/>
      <c r="P23" s="11" t="str">
        <f t="shared" si="6"/>
        <v/>
      </c>
      <c r="Q23" s="12" t="str">
        <f t="shared" si="7"/>
        <v/>
      </c>
      <c r="R23" s="12"/>
      <c r="S23" s="12" t="str">
        <f t="shared" si="8"/>
        <v/>
      </c>
      <c r="T23" s="12" t="str">
        <f t="shared" si="9"/>
        <v/>
      </c>
      <c r="U23" s="12" t="str">
        <f t="shared" si="10"/>
        <v/>
      </c>
      <c r="V23" s="12" t="str">
        <f t="shared" si="11"/>
        <v/>
      </c>
      <c r="W23" s="12" t="str">
        <f t="shared" si="12"/>
        <v/>
      </c>
      <c r="X23" s="12" t="str">
        <f t="shared" si="13"/>
        <v/>
      </c>
      <c r="Y23" s="12"/>
      <c r="Z23" s="9" t="str">
        <f t="shared" si="14"/>
        <v/>
      </c>
      <c r="AA23" s="9" t="str">
        <f t="shared" si="15"/>
        <v/>
      </c>
      <c r="AB23" s="9" t="str">
        <f t="shared" si="16"/>
        <v/>
      </c>
      <c r="AC23" s="9" t="str">
        <f t="shared" si="17"/>
        <v/>
      </c>
      <c r="AD23" s="9" t="str">
        <f t="shared" si="18"/>
        <v/>
      </c>
      <c r="AE23" s="9" t="str">
        <f t="shared" si="19"/>
        <v/>
      </c>
      <c r="AF23" s="9"/>
      <c r="AG23" s="12" t="str">
        <f t="shared" si="20"/>
        <v/>
      </c>
      <c r="AH23" s="12" t="str">
        <f t="shared" si="21"/>
        <v/>
      </c>
      <c r="AI23" s="12" t="str">
        <f t="shared" si="22"/>
        <v/>
      </c>
      <c r="AJ23" s="12" t="str">
        <f t="shared" si="23"/>
        <v/>
      </c>
      <c r="AK23" s="12" t="str">
        <f t="shared" si="24"/>
        <v/>
      </c>
      <c r="AL23" s="12" t="str">
        <f t="shared" si="25"/>
        <v/>
      </c>
      <c r="AM23" s="12"/>
      <c r="AN23" s="15" t="str">
        <f t="shared" si="26"/>
        <v/>
      </c>
      <c r="AO23" s="15" t="str">
        <f t="shared" si="27"/>
        <v/>
      </c>
      <c r="AP23" s="15" t="str">
        <f t="shared" si="28"/>
        <v/>
      </c>
      <c r="AQ23" s="15" t="str">
        <f t="shared" si="29"/>
        <v/>
      </c>
      <c r="AR23" s="15" t="str">
        <f t="shared" si="30"/>
        <v/>
      </c>
      <c r="AS23" s="15" t="str">
        <f t="shared" si="31"/>
        <v/>
      </c>
      <c r="AT23" s="15"/>
      <c r="AU23" s="11" t="str">
        <f t="shared" si="32"/>
        <v/>
      </c>
      <c r="AV23" s="11" t="str">
        <f t="shared" si="33"/>
        <v/>
      </c>
      <c r="AW23" s="11" t="str">
        <f t="shared" si="34"/>
        <v/>
      </c>
      <c r="AX23" s="11" t="str">
        <f t="shared" si="35"/>
        <v/>
      </c>
      <c r="AY23" s="11" t="str">
        <f t="shared" si="36"/>
        <v/>
      </c>
      <c r="AZ23" s="11" t="str">
        <f t="shared" si="37"/>
        <v/>
      </c>
      <c r="BA23" s="31"/>
      <c r="BB23" s="11" t="str">
        <f t="shared" si="38"/>
        <v/>
      </c>
      <c r="BC23" s="11" t="str">
        <f t="shared" si="39"/>
        <v/>
      </c>
      <c r="BD23" s="11" t="str">
        <f t="shared" si="40"/>
        <v/>
      </c>
      <c r="BE23" s="11" t="str">
        <f t="shared" si="41"/>
        <v/>
      </c>
      <c r="BF23" s="11" t="str">
        <f t="shared" si="42"/>
        <v/>
      </c>
      <c r="BG23" s="11" t="str">
        <f t="shared" si="43"/>
        <v/>
      </c>
    </row>
    <row r="24" spans="1:59">
      <c r="A24" s="20">
        <v>18</v>
      </c>
      <c r="B24" s="11" t="str">
        <f t="shared" si="45"/>
        <v/>
      </c>
      <c r="C24" s="29"/>
      <c r="D24" s="65" t="str">
        <f t="shared" si="1"/>
        <v/>
      </c>
      <c r="E24" s="10" t="str">
        <f t="shared" si="2"/>
        <v/>
      </c>
      <c r="F24" s="10" t="str">
        <f t="shared" si="3"/>
        <v/>
      </c>
      <c r="G24" s="31" t="str">
        <f t="shared" si="4"/>
        <v/>
      </c>
      <c r="H24" s="11" t="str">
        <f t="shared" si="5"/>
        <v/>
      </c>
      <c r="I24" s="61"/>
      <c r="J24" s="61"/>
      <c r="K24" s="61"/>
      <c r="L24" s="61"/>
      <c r="M24" s="61"/>
      <c r="N24" s="61"/>
      <c r="O24" s="67"/>
      <c r="P24" s="11" t="str">
        <f t="shared" si="6"/>
        <v/>
      </c>
      <c r="Q24" s="12" t="str">
        <f t="shared" si="7"/>
        <v/>
      </c>
      <c r="R24" s="12"/>
      <c r="S24" s="12" t="str">
        <f t="shared" si="8"/>
        <v/>
      </c>
      <c r="T24" s="12" t="str">
        <f t="shared" si="9"/>
        <v/>
      </c>
      <c r="U24" s="12" t="str">
        <f t="shared" si="10"/>
        <v/>
      </c>
      <c r="V24" s="12" t="str">
        <f t="shared" si="11"/>
        <v/>
      </c>
      <c r="W24" s="12" t="str">
        <f t="shared" si="12"/>
        <v/>
      </c>
      <c r="X24" s="12" t="str">
        <f t="shared" si="13"/>
        <v/>
      </c>
      <c r="Y24" s="12"/>
      <c r="Z24" s="9" t="str">
        <f t="shared" si="14"/>
        <v/>
      </c>
      <c r="AA24" s="9" t="str">
        <f t="shared" si="15"/>
        <v/>
      </c>
      <c r="AB24" s="9" t="str">
        <f t="shared" si="16"/>
        <v/>
      </c>
      <c r="AC24" s="9" t="str">
        <f t="shared" si="17"/>
        <v/>
      </c>
      <c r="AD24" s="9" t="str">
        <f t="shared" si="18"/>
        <v/>
      </c>
      <c r="AE24" s="9" t="str">
        <f t="shared" si="19"/>
        <v/>
      </c>
      <c r="AF24" s="9"/>
      <c r="AG24" s="12" t="str">
        <f t="shared" si="20"/>
        <v/>
      </c>
      <c r="AH24" s="12" t="str">
        <f t="shared" si="21"/>
        <v/>
      </c>
      <c r="AI24" s="12" t="str">
        <f t="shared" si="22"/>
        <v/>
      </c>
      <c r="AJ24" s="12" t="str">
        <f t="shared" si="23"/>
        <v/>
      </c>
      <c r="AK24" s="12" t="str">
        <f t="shared" si="24"/>
        <v/>
      </c>
      <c r="AL24" s="12" t="str">
        <f t="shared" si="25"/>
        <v/>
      </c>
      <c r="AM24" s="12"/>
      <c r="AN24" s="15" t="str">
        <f t="shared" si="26"/>
        <v/>
      </c>
      <c r="AO24" s="15" t="str">
        <f t="shared" si="27"/>
        <v/>
      </c>
      <c r="AP24" s="15" t="str">
        <f t="shared" si="28"/>
        <v/>
      </c>
      <c r="AQ24" s="15" t="str">
        <f t="shared" si="29"/>
        <v/>
      </c>
      <c r="AR24" s="15" t="str">
        <f t="shared" si="30"/>
        <v/>
      </c>
      <c r="AS24" s="15" t="str">
        <f t="shared" si="31"/>
        <v/>
      </c>
      <c r="AT24" s="15"/>
      <c r="AU24" s="11" t="str">
        <f t="shared" si="32"/>
        <v/>
      </c>
      <c r="AV24" s="11" t="str">
        <f t="shared" si="33"/>
        <v/>
      </c>
      <c r="AW24" s="11" t="str">
        <f t="shared" si="34"/>
        <v/>
      </c>
      <c r="AX24" s="11" t="str">
        <f t="shared" si="35"/>
        <v/>
      </c>
      <c r="AY24" s="11" t="str">
        <f t="shared" si="36"/>
        <v/>
      </c>
      <c r="AZ24" s="11" t="str">
        <f t="shared" si="37"/>
        <v/>
      </c>
      <c r="BA24" s="31"/>
      <c r="BB24" s="11" t="str">
        <f t="shared" si="38"/>
        <v/>
      </c>
      <c r="BC24" s="11" t="str">
        <f t="shared" si="39"/>
        <v/>
      </c>
      <c r="BD24" s="11" t="str">
        <f t="shared" si="40"/>
        <v/>
      </c>
      <c r="BE24" s="11" t="str">
        <f t="shared" si="41"/>
        <v/>
      </c>
      <c r="BF24" s="11" t="str">
        <f t="shared" si="42"/>
        <v/>
      </c>
      <c r="BG24" s="11" t="str">
        <f t="shared" si="43"/>
        <v/>
      </c>
    </row>
    <row r="25" spans="1:59">
      <c r="A25" s="20">
        <v>19</v>
      </c>
      <c r="B25" s="11" t="str">
        <f t="shared" si="45"/>
        <v/>
      </c>
      <c r="C25" s="29"/>
      <c r="D25" s="65" t="str">
        <f t="shared" si="1"/>
        <v/>
      </c>
      <c r="E25" s="10" t="str">
        <f t="shared" si="2"/>
        <v/>
      </c>
      <c r="F25" s="10" t="str">
        <f t="shared" si="3"/>
        <v/>
      </c>
      <c r="G25" s="31" t="str">
        <f t="shared" si="4"/>
        <v/>
      </c>
      <c r="H25" s="11" t="str">
        <f t="shared" si="5"/>
        <v/>
      </c>
      <c r="I25" s="61"/>
      <c r="J25" s="61"/>
      <c r="K25" s="61"/>
      <c r="L25" s="61"/>
      <c r="M25" s="61"/>
      <c r="N25" s="61"/>
      <c r="O25" s="67"/>
      <c r="P25" s="11" t="str">
        <f t="shared" si="6"/>
        <v/>
      </c>
      <c r="Q25" s="12" t="str">
        <f t="shared" si="7"/>
        <v/>
      </c>
      <c r="R25" s="12"/>
      <c r="S25" s="12" t="str">
        <f t="shared" si="8"/>
        <v/>
      </c>
      <c r="T25" s="12" t="str">
        <f t="shared" si="9"/>
        <v/>
      </c>
      <c r="U25" s="12" t="str">
        <f t="shared" si="10"/>
        <v/>
      </c>
      <c r="V25" s="12" t="str">
        <f t="shared" si="11"/>
        <v/>
      </c>
      <c r="W25" s="12" t="str">
        <f t="shared" si="12"/>
        <v/>
      </c>
      <c r="X25" s="12" t="str">
        <f t="shared" si="13"/>
        <v/>
      </c>
      <c r="Y25" s="12"/>
      <c r="Z25" s="9" t="str">
        <f t="shared" si="14"/>
        <v/>
      </c>
      <c r="AA25" s="9" t="str">
        <f t="shared" si="15"/>
        <v/>
      </c>
      <c r="AB25" s="9" t="str">
        <f t="shared" si="16"/>
        <v/>
      </c>
      <c r="AC25" s="9" t="str">
        <f t="shared" si="17"/>
        <v/>
      </c>
      <c r="AD25" s="9" t="str">
        <f t="shared" si="18"/>
        <v/>
      </c>
      <c r="AE25" s="9" t="str">
        <f t="shared" si="19"/>
        <v/>
      </c>
      <c r="AF25" s="9"/>
      <c r="AG25" s="12" t="str">
        <f t="shared" si="20"/>
        <v/>
      </c>
      <c r="AH25" s="12" t="str">
        <f t="shared" si="21"/>
        <v/>
      </c>
      <c r="AI25" s="12" t="str">
        <f t="shared" si="22"/>
        <v/>
      </c>
      <c r="AJ25" s="12" t="str">
        <f t="shared" si="23"/>
        <v/>
      </c>
      <c r="AK25" s="12" t="str">
        <f t="shared" si="24"/>
        <v/>
      </c>
      <c r="AL25" s="12" t="str">
        <f t="shared" si="25"/>
        <v/>
      </c>
      <c r="AM25" s="12"/>
      <c r="AN25" s="15" t="str">
        <f t="shared" si="26"/>
        <v/>
      </c>
      <c r="AO25" s="15" t="str">
        <f t="shared" si="27"/>
        <v/>
      </c>
      <c r="AP25" s="15" t="str">
        <f t="shared" si="28"/>
        <v/>
      </c>
      <c r="AQ25" s="15" t="str">
        <f t="shared" si="29"/>
        <v/>
      </c>
      <c r="AR25" s="15" t="str">
        <f t="shared" si="30"/>
        <v/>
      </c>
      <c r="AS25" s="15" t="str">
        <f t="shared" si="31"/>
        <v/>
      </c>
      <c r="AT25" s="15"/>
      <c r="AU25" s="11" t="str">
        <f t="shared" si="32"/>
        <v/>
      </c>
      <c r="AV25" s="11" t="str">
        <f t="shared" si="33"/>
        <v/>
      </c>
      <c r="AW25" s="11" t="str">
        <f t="shared" si="34"/>
        <v/>
      </c>
      <c r="AX25" s="11" t="str">
        <f t="shared" si="35"/>
        <v/>
      </c>
      <c r="AY25" s="11" t="str">
        <f t="shared" si="36"/>
        <v/>
      </c>
      <c r="AZ25" s="11" t="str">
        <f t="shared" si="37"/>
        <v/>
      </c>
      <c r="BA25" s="31"/>
      <c r="BB25" s="11" t="str">
        <f t="shared" si="38"/>
        <v/>
      </c>
      <c r="BC25" s="11" t="str">
        <f t="shared" si="39"/>
        <v/>
      </c>
      <c r="BD25" s="11" t="str">
        <f t="shared" si="40"/>
        <v/>
      </c>
      <c r="BE25" s="11" t="str">
        <f t="shared" si="41"/>
        <v/>
      </c>
      <c r="BF25" s="11" t="str">
        <f t="shared" si="42"/>
        <v/>
      </c>
      <c r="BG25" s="11" t="str">
        <f t="shared" si="43"/>
        <v/>
      </c>
    </row>
    <row r="26" spans="1:59">
      <c r="A26" s="20">
        <v>20</v>
      </c>
      <c r="B26" s="11" t="str">
        <f t="shared" si="45"/>
        <v/>
      </c>
      <c r="C26" s="29"/>
      <c r="D26" s="65" t="str">
        <f t="shared" si="1"/>
        <v/>
      </c>
      <c r="E26" s="10" t="str">
        <f t="shared" si="2"/>
        <v/>
      </c>
      <c r="F26" s="10" t="str">
        <f t="shared" si="3"/>
        <v/>
      </c>
      <c r="G26" s="31" t="str">
        <f t="shared" si="4"/>
        <v/>
      </c>
      <c r="H26" s="11" t="str">
        <f t="shared" si="5"/>
        <v/>
      </c>
      <c r="I26" s="61"/>
      <c r="J26" s="61"/>
      <c r="K26" s="61"/>
      <c r="L26" s="61"/>
      <c r="M26" s="61"/>
      <c r="N26" s="61"/>
      <c r="O26" s="67"/>
      <c r="P26" s="11" t="str">
        <f t="shared" si="6"/>
        <v/>
      </c>
      <c r="Q26" s="12" t="str">
        <f t="shared" si="7"/>
        <v/>
      </c>
      <c r="R26" s="12"/>
      <c r="S26" s="12" t="str">
        <f t="shared" si="8"/>
        <v/>
      </c>
      <c r="T26" s="12" t="str">
        <f t="shared" si="9"/>
        <v/>
      </c>
      <c r="U26" s="12" t="str">
        <f t="shared" si="10"/>
        <v/>
      </c>
      <c r="V26" s="12" t="str">
        <f t="shared" si="11"/>
        <v/>
      </c>
      <c r="W26" s="12" t="str">
        <f t="shared" si="12"/>
        <v/>
      </c>
      <c r="X26" s="12" t="str">
        <f t="shared" si="13"/>
        <v/>
      </c>
      <c r="Y26" s="12"/>
      <c r="Z26" s="9" t="str">
        <f t="shared" si="14"/>
        <v/>
      </c>
      <c r="AA26" s="9" t="str">
        <f t="shared" si="15"/>
        <v/>
      </c>
      <c r="AB26" s="9" t="str">
        <f t="shared" si="16"/>
        <v/>
      </c>
      <c r="AC26" s="9" t="str">
        <f t="shared" si="17"/>
        <v/>
      </c>
      <c r="AD26" s="9" t="str">
        <f t="shared" si="18"/>
        <v/>
      </c>
      <c r="AE26" s="9" t="str">
        <f t="shared" si="19"/>
        <v/>
      </c>
      <c r="AF26" s="9"/>
      <c r="AG26" s="12" t="str">
        <f t="shared" si="20"/>
        <v/>
      </c>
      <c r="AH26" s="12" t="str">
        <f t="shared" si="21"/>
        <v/>
      </c>
      <c r="AI26" s="12" t="str">
        <f t="shared" si="22"/>
        <v/>
      </c>
      <c r="AJ26" s="12" t="str">
        <f t="shared" si="23"/>
        <v/>
      </c>
      <c r="AK26" s="12" t="str">
        <f t="shared" si="24"/>
        <v/>
      </c>
      <c r="AL26" s="12" t="str">
        <f t="shared" si="25"/>
        <v/>
      </c>
      <c r="AM26" s="12"/>
      <c r="AN26" s="15" t="str">
        <f t="shared" si="26"/>
        <v/>
      </c>
      <c r="AO26" s="15" t="str">
        <f t="shared" si="27"/>
        <v/>
      </c>
      <c r="AP26" s="15" t="str">
        <f t="shared" si="28"/>
        <v/>
      </c>
      <c r="AQ26" s="15" t="str">
        <f t="shared" si="29"/>
        <v/>
      </c>
      <c r="AR26" s="15" t="str">
        <f t="shared" si="30"/>
        <v/>
      </c>
      <c r="AS26" s="15" t="str">
        <f t="shared" si="31"/>
        <v/>
      </c>
      <c r="AT26" s="15"/>
      <c r="AU26" s="11" t="str">
        <f t="shared" si="32"/>
        <v/>
      </c>
      <c r="AV26" s="11" t="str">
        <f t="shared" si="33"/>
        <v/>
      </c>
      <c r="AW26" s="11" t="str">
        <f t="shared" si="34"/>
        <v/>
      </c>
      <c r="AX26" s="11" t="str">
        <f t="shared" si="35"/>
        <v/>
      </c>
      <c r="AY26" s="11" t="str">
        <f t="shared" si="36"/>
        <v/>
      </c>
      <c r="AZ26" s="11" t="str">
        <f t="shared" si="37"/>
        <v/>
      </c>
      <c r="BA26" s="31"/>
      <c r="BB26" s="11" t="str">
        <f t="shared" si="38"/>
        <v/>
      </c>
      <c r="BC26" s="11" t="str">
        <f t="shared" si="39"/>
        <v/>
      </c>
      <c r="BD26" s="11" t="str">
        <f t="shared" si="40"/>
        <v/>
      </c>
      <c r="BE26" s="11" t="str">
        <f t="shared" si="41"/>
        <v/>
      </c>
      <c r="BF26" s="11" t="str">
        <f t="shared" si="42"/>
        <v/>
      </c>
      <c r="BG26" s="11" t="str">
        <f t="shared" si="43"/>
        <v/>
      </c>
    </row>
    <row r="27" spans="1:59">
      <c r="B27" s="11" t="str">
        <f t="shared" si="45"/>
        <v/>
      </c>
      <c r="C27" s="29"/>
      <c r="D27" s="65" t="str">
        <f t="shared" si="1"/>
        <v/>
      </c>
      <c r="E27" s="10" t="str">
        <f t="shared" si="2"/>
        <v/>
      </c>
      <c r="F27" s="10" t="str">
        <f t="shared" si="3"/>
        <v/>
      </c>
      <c r="G27" s="31" t="str">
        <f t="shared" si="4"/>
        <v/>
      </c>
      <c r="H27" s="11" t="str">
        <f t="shared" si="5"/>
        <v/>
      </c>
      <c r="I27" s="61"/>
      <c r="J27" s="61"/>
      <c r="K27" s="61"/>
      <c r="L27" s="61"/>
      <c r="M27" s="61"/>
      <c r="N27" s="61"/>
      <c r="O27" s="67"/>
      <c r="P27" s="11" t="str">
        <f t="shared" si="6"/>
        <v/>
      </c>
      <c r="Q27" s="12" t="str">
        <f t="shared" si="7"/>
        <v/>
      </c>
      <c r="R27" s="12"/>
      <c r="S27" s="12" t="str">
        <f t="shared" si="8"/>
        <v/>
      </c>
      <c r="T27" s="12" t="str">
        <f t="shared" si="9"/>
        <v/>
      </c>
      <c r="U27" s="12" t="str">
        <f t="shared" si="10"/>
        <v/>
      </c>
      <c r="V27" s="12" t="str">
        <f t="shared" si="11"/>
        <v/>
      </c>
      <c r="W27" s="12" t="str">
        <f t="shared" si="12"/>
        <v/>
      </c>
      <c r="X27" s="12" t="str">
        <f t="shared" si="13"/>
        <v/>
      </c>
      <c r="Y27" s="12"/>
      <c r="Z27" s="9" t="str">
        <f t="shared" si="14"/>
        <v/>
      </c>
      <c r="AA27" s="9" t="str">
        <f t="shared" si="15"/>
        <v/>
      </c>
      <c r="AB27" s="9" t="str">
        <f t="shared" si="16"/>
        <v/>
      </c>
      <c r="AC27" s="9" t="str">
        <f t="shared" si="17"/>
        <v/>
      </c>
      <c r="AD27" s="9" t="str">
        <f t="shared" si="18"/>
        <v/>
      </c>
      <c r="AE27" s="9" t="str">
        <f t="shared" si="19"/>
        <v/>
      </c>
      <c r="AF27" s="9"/>
      <c r="AG27" s="12" t="str">
        <f t="shared" si="20"/>
        <v/>
      </c>
      <c r="AH27" s="12" t="str">
        <f t="shared" si="21"/>
        <v/>
      </c>
      <c r="AI27" s="12" t="str">
        <f t="shared" si="22"/>
        <v/>
      </c>
      <c r="AJ27" s="12" t="str">
        <f t="shared" si="23"/>
        <v/>
      </c>
      <c r="AK27" s="12" t="str">
        <f t="shared" si="24"/>
        <v/>
      </c>
      <c r="AL27" s="12" t="str">
        <f t="shared" si="25"/>
        <v/>
      </c>
      <c r="AM27" s="12"/>
      <c r="AN27" s="15" t="str">
        <f t="shared" si="26"/>
        <v/>
      </c>
      <c r="AO27" s="15" t="str">
        <f t="shared" si="27"/>
        <v/>
      </c>
      <c r="AP27" s="15" t="str">
        <f t="shared" si="28"/>
        <v/>
      </c>
      <c r="AQ27" s="15" t="str">
        <f t="shared" si="29"/>
        <v/>
      </c>
      <c r="AR27" s="15" t="str">
        <f t="shared" si="30"/>
        <v/>
      </c>
      <c r="AS27" s="15" t="str">
        <f t="shared" si="31"/>
        <v/>
      </c>
      <c r="AT27" s="15"/>
      <c r="AU27" s="11" t="str">
        <f t="shared" si="32"/>
        <v/>
      </c>
      <c r="AV27" s="11" t="str">
        <f t="shared" si="33"/>
        <v/>
      </c>
      <c r="AW27" s="11" t="str">
        <f t="shared" si="34"/>
        <v/>
      </c>
      <c r="AX27" s="11" t="str">
        <f t="shared" si="35"/>
        <v/>
      </c>
      <c r="AY27" s="11" t="str">
        <f t="shared" si="36"/>
        <v/>
      </c>
      <c r="AZ27" s="11" t="str">
        <f t="shared" si="37"/>
        <v/>
      </c>
      <c r="BA27" s="31"/>
      <c r="BB27" s="11" t="str">
        <f t="shared" si="38"/>
        <v/>
      </c>
      <c r="BC27" s="11" t="str">
        <f t="shared" si="39"/>
        <v/>
      </c>
      <c r="BD27" s="11" t="str">
        <f t="shared" si="40"/>
        <v/>
      </c>
      <c r="BE27" s="11" t="str">
        <f t="shared" si="41"/>
        <v/>
      </c>
      <c r="BF27" s="11" t="str">
        <f t="shared" si="42"/>
        <v/>
      </c>
      <c r="BG27" s="11" t="str">
        <f t="shared" si="43"/>
        <v/>
      </c>
    </row>
    <row r="28" spans="1:59">
      <c r="B28" s="11" t="str">
        <f t="shared" si="45"/>
        <v/>
      </c>
      <c r="C28" s="29"/>
      <c r="D28" s="65" t="str">
        <f t="shared" si="1"/>
        <v/>
      </c>
      <c r="E28" s="10" t="str">
        <f t="shared" si="2"/>
        <v/>
      </c>
      <c r="F28" s="10" t="str">
        <f t="shared" si="3"/>
        <v/>
      </c>
      <c r="G28" s="31" t="str">
        <f t="shared" si="4"/>
        <v/>
      </c>
      <c r="H28" s="11" t="str">
        <f t="shared" si="5"/>
        <v/>
      </c>
      <c r="I28" s="61"/>
      <c r="J28" s="61"/>
      <c r="K28" s="61"/>
      <c r="L28" s="61"/>
      <c r="M28" s="61"/>
      <c r="N28" s="61"/>
      <c r="O28" s="67"/>
      <c r="P28" s="11" t="str">
        <f t="shared" si="6"/>
        <v/>
      </c>
      <c r="Q28" s="12" t="str">
        <f t="shared" si="7"/>
        <v/>
      </c>
      <c r="R28" s="12"/>
      <c r="S28" s="12" t="str">
        <f t="shared" si="8"/>
        <v/>
      </c>
      <c r="T28" s="12" t="str">
        <f t="shared" si="9"/>
        <v/>
      </c>
      <c r="U28" s="12" t="str">
        <f t="shared" si="10"/>
        <v/>
      </c>
      <c r="V28" s="12" t="str">
        <f t="shared" si="11"/>
        <v/>
      </c>
      <c r="W28" s="12" t="str">
        <f t="shared" si="12"/>
        <v/>
      </c>
      <c r="X28" s="12" t="str">
        <f t="shared" si="13"/>
        <v/>
      </c>
      <c r="Y28" s="12"/>
      <c r="Z28" s="9" t="str">
        <f t="shared" si="14"/>
        <v/>
      </c>
      <c r="AA28" s="9" t="str">
        <f t="shared" si="15"/>
        <v/>
      </c>
      <c r="AB28" s="9" t="str">
        <f t="shared" si="16"/>
        <v/>
      </c>
      <c r="AC28" s="9" t="str">
        <f t="shared" si="17"/>
        <v/>
      </c>
      <c r="AD28" s="9" t="str">
        <f t="shared" si="18"/>
        <v/>
      </c>
      <c r="AE28" s="9" t="str">
        <f t="shared" si="19"/>
        <v/>
      </c>
      <c r="AF28" s="9"/>
      <c r="AG28" s="12" t="str">
        <f t="shared" si="20"/>
        <v/>
      </c>
      <c r="AH28" s="12" t="str">
        <f t="shared" si="21"/>
        <v/>
      </c>
      <c r="AI28" s="12" t="str">
        <f t="shared" si="22"/>
        <v/>
      </c>
      <c r="AJ28" s="12" t="str">
        <f t="shared" si="23"/>
        <v/>
      </c>
      <c r="AK28" s="12" t="str">
        <f t="shared" si="24"/>
        <v/>
      </c>
      <c r="AL28" s="12" t="str">
        <f t="shared" si="25"/>
        <v/>
      </c>
      <c r="AM28" s="12"/>
      <c r="AN28" s="15" t="str">
        <f t="shared" si="26"/>
        <v/>
      </c>
      <c r="AO28" s="15" t="str">
        <f t="shared" si="27"/>
        <v/>
      </c>
      <c r="AP28" s="15" t="str">
        <f t="shared" si="28"/>
        <v/>
      </c>
      <c r="AQ28" s="15" t="str">
        <f t="shared" si="29"/>
        <v/>
      </c>
      <c r="AR28" s="15" t="str">
        <f t="shared" si="30"/>
        <v/>
      </c>
      <c r="AS28" s="15" t="str">
        <f t="shared" si="31"/>
        <v/>
      </c>
      <c r="AT28" s="15"/>
      <c r="AU28" s="11" t="str">
        <f t="shared" si="32"/>
        <v/>
      </c>
      <c r="AV28" s="11" t="str">
        <f t="shared" si="33"/>
        <v/>
      </c>
      <c r="AW28" s="11" t="str">
        <f t="shared" si="34"/>
        <v/>
      </c>
      <c r="AX28" s="11" t="str">
        <f t="shared" si="35"/>
        <v/>
      </c>
      <c r="AY28" s="11" t="str">
        <f t="shared" si="36"/>
        <v/>
      </c>
      <c r="AZ28" s="11" t="str">
        <f t="shared" si="37"/>
        <v/>
      </c>
      <c r="BA28" s="31"/>
      <c r="BB28" s="11" t="str">
        <f t="shared" si="38"/>
        <v/>
      </c>
      <c r="BC28" s="11" t="str">
        <f t="shared" si="39"/>
        <v/>
      </c>
      <c r="BD28" s="11" t="str">
        <f t="shared" si="40"/>
        <v/>
      </c>
      <c r="BE28" s="11" t="str">
        <f t="shared" si="41"/>
        <v/>
      </c>
      <c r="BF28" s="11" t="str">
        <f t="shared" si="42"/>
        <v/>
      </c>
      <c r="BG28" s="11" t="str">
        <f t="shared" si="43"/>
        <v/>
      </c>
    </row>
    <row r="29" spans="1:59">
      <c r="B29" s="11" t="str">
        <f t="shared" si="45"/>
        <v/>
      </c>
      <c r="C29" s="29"/>
      <c r="D29" s="65" t="str">
        <f t="shared" si="1"/>
        <v/>
      </c>
      <c r="E29" s="10" t="str">
        <f t="shared" si="2"/>
        <v/>
      </c>
      <c r="F29" s="10" t="str">
        <f t="shared" si="3"/>
        <v/>
      </c>
      <c r="G29" s="31" t="str">
        <f t="shared" si="4"/>
        <v/>
      </c>
      <c r="H29" s="11" t="str">
        <f t="shared" si="5"/>
        <v/>
      </c>
      <c r="I29" s="61"/>
      <c r="J29" s="61"/>
      <c r="K29" s="61"/>
      <c r="L29" s="61"/>
      <c r="M29" s="61"/>
      <c r="N29" s="61"/>
      <c r="O29" s="67"/>
      <c r="P29" s="11" t="str">
        <f t="shared" si="6"/>
        <v/>
      </c>
      <c r="Q29" s="12" t="str">
        <f t="shared" si="7"/>
        <v/>
      </c>
      <c r="R29" s="12"/>
      <c r="S29" s="12" t="str">
        <f t="shared" si="8"/>
        <v/>
      </c>
      <c r="T29" s="12" t="str">
        <f t="shared" si="9"/>
        <v/>
      </c>
      <c r="U29" s="12" t="str">
        <f t="shared" si="10"/>
        <v/>
      </c>
      <c r="V29" s="12" t="str">
        <f t="shared" si="11"/>
        <v/>
      </c>
      <c r="W29" s="12" t="str">
        <f t="shared" si="12"/>
        <v/>
      </c>
      <c r="X29" s="12" t="str">
        <f t="shared" si="13"/>
        <v/>
      </c>
      <c r="Y29" s="12"/>
      <c r="Z29" s="9" t="str">
        <f t="shared" si="14"/>
        <v/>
      </c>
      <c r="AA29" s="9" t="str">
        <f t="shared" si="15"/>
        <v/>
      </c>
      <c r="AB29" s="9" t="str">
        <f t="shared" si="16"/>
        <v/>
      </c>
      <c r="AC29" s="9" t="str">
        <f t="shared" si="17"/>
        <v/>
      </c>
      <c r="AD29" s="9" t="str">
        <f t="shared" si="18"/>
        <v/>
      </c>
      <c r="AE29" s="9" t="str">
        <f t="shared" si="19"/>
        <v/>
      </c>
      <c r="AF29" s="9"/>
      <c r="AG29" s="12" t="str">
        <f t="shared" si="20"/>
        <v/>
      </c>
      <c r="AH29" s="12" t="str">
        <f t="shared" si="21"/>
        <v/>
      </c>
      <c r="AI29" s="12" t="str">
        <f t="shared" si="22"/>
        <v/>
      </c>
      <c r="AJ29" s="12" t="str">
        <f t="shared" si="23"/>
        <v/>
      </c>
      <c r="AK29" s="12" t="str">
        <f t="shared" si="24"/>
        <v/>
      </c>
      <c r="AL29" s="12" t="str">
        <f t="shared" si="25"/>
        <v/>
      </c>
      <c r="AM29" s="12"/>
      <c r="AN29" s="15" t="str">
        <f t="shared" si="26"/>
        <v/>
      </c>
      <c r="AO29" s="15" t="str">
        <f t="shared" si="27"/>
        <v/>
      </c>
      <c r="AP29" s="15" t="str">
        <f t="shared" si="28"/>
        <v/>
      </c>
      <c r="AQ29" s="15" t="str">
        <f t="shared" si="29"/>
        <v/>
      </c>
      <c r="AR29" s="15" t="str">
        <f t="shared" si="30"/>
        <v/>
      </c>
      <c r="AS29" s="15" t="str">
        <f t="shared" si="31"/>
        <v/>
      </c>
      <c r="AT29" s="15"/>
      <c r="AU29" s="11" t="str">
        <f t="shared" si="32"/>
        <v/>
      </c>
      <c r="AV29" s="11" t="str">
        <f t="shared" si="33"/>
        <v/>
      </c>
      <c r="AW29" s="11" t="str">
        <f t="shared" si="34"/>
        <v/>
      </c>
      <c r="AX29" s="11" t="str">
        <f t="shared" si="35"/>
        <v/>
      </c>
      <c r="AY29" s="11" t="str">
        <f t="shared" si="36"/>
        <v/>
      </c>
      <c r="AZ29" s="11" t="str">
        <f t="shared" si="37"/>
        <v/>
      </c>
      <c r="BA29" s="31"/>
      <c r="BB29" s="11" t="str">
        <f t="shared" si="38"/>
        <v/>
      </c>
      <c r="BC29" s="11" t="str">
        <f t="shared" si="39"/>
        <v/>
      </c>
      <c r="BD29" s="11" t="str">
        <f t="shared" si="40"/>
        <v/>
      </c>
      <c r="BE29" s="11" t="str">
        <f t="shared" si="41"/>
        <v/>
      </c>
      <c r="BF29" s="11" t="str">
        <f t="shared" si="42"/>
        <v/>
      </c>
      <c r="BG29" s="11" t="str">
        <f t="shared" si="43"/>
        <v/>
      </c>
    </row>
    <row r="30" spans="1:59">
      <c r="B30" s="11" t="str">
        <f t="shared" si="45"/>
        <v/>
      </c>
      <c r="C30" s="29"/>
      <c r="D30" s="65" t="str">
        <f t="shared" si="1"/>
        <v/>
      </c>
      <c r="E30" s="10" t="str">
        <f t="shared" si="2"/>
        <v/>
      </c>
      <c r="F30" s="10" t="str">
        <f t="shared" si="3"/>
        <v/>
      </c>
      <c r="G30" s="31" t="str">
        <f t="shared" si="4"/>
        <v/>
      </c>
      <c r="H30" s="11" t="str">
        <f t="shared" si="5"/>
        <v/>
      </c>
      <c r="I30" s="61"/>
      <c r="J30" s="61"/>
      <c r="K30" s="61"/>
      <c r="L30" s="61"/>
      <c r="M30" s="61"/>
      <c r="N30" s="61"/>
      <c r="O30" s="67"/>
      <c r="P30" s="11" t="str">
        <f t="shared" si="6"/>
        <v/>
      </c>
      <c r="Q30" s="12" t="str">
        <f t="shared" si="7"/>
        <v/>
      </c>
      <c r="R30" s="12"/>
      <c r="S30" s="12" t="str">
        <f t="shared" si="8"/>
        <v/>
      </c>
      <c r="T30" s="12" t="str">
        <f t="shared" si="9"/>
        <v/>
      </c>
      <c r="U30" s="12" t="str">
        <f t="shared" si="10"/>
        <v/>
      </c>
      <c r="V30" s="12" t="str">
        <f t="shared" si="11"/>
        <v/>
      </c>
      <c r="W30" s="12" t="str">
        <f t="shared" si="12"/>
        <v/>
      </c>
      <c r="X30" s="12" t="str">
        <f t="shared" si="13"/>
        <v/>
      </c>
      <c r="Y30" s="12"/>
      <c r="Z30" s="9" t="str">
        <f t="shared" si="14"/>
        <v/>
      </c>
      <c r="AA30" s="9" t="str">
        <f t="shared" si="15"/>
        <v/>
      </c>
      <c r="AB30" s="9" t="str">
        <f t="shared" si="16"/>
        <v/>
      </c>
      <c r="AC30" s="9" t="str">
        <f t="shared" si="17"/>
        <v/>
      </c>
      <c r="AD30" s="9" t="str">
        <f t="shared" si="18"/>
        <v/>
      </c>
      <c r="AE30" s="9" t="str">
        <f t="shared" si="19"/>
        <v/>
      </c>
      <c r="AF30" s="9"/>
      <c r="AG30" s="12" t="str">
        <f t="shared" si="20"/>
        <v/>
      </c>
      <c r="AH30" s="12" t="str">
        <f t="shared" si="21"/>
        <v/>
      </c>
      <c r="AI30" s="12" t="str">
        <f t="shared" si="22"/>
        <v/>
      </c>
      <c r="AJ30" s="12" t="str">
        <f t="shared" si="23"/>
        <v/>
      </c>
      <c r="AK30" s="12" t="str">
        <f t="shared" si="24"/>
        <v/>
      </c>
      <c r="AL30" s="12" t="str">
        <f t="shared" si="25"/>
        <v/>
      </c>
      <c r="AM30" s="12"/>
      <c r="AN30" s="15" t="str">
        <f t="shared" si="26"/>
        <v/>
      </c>
      <c r="AO30" s="15" t="str">
        <f t="shared" si="27"/>
        <v/>
      </c>
      <c r="AP30" s="15" t="str">
        <f t="shared" si="28"/>
        <v/>
      </c>
      <c r="AQ30" s="15" t="str">
        <f t="shared" si="29"/>
        <v/>
      </c>
      <c r="AR30" s="15" t="str">
        <f t="shared" si="30"/>
        <v/>
      </c>
      <c r="AS30" s="15" t="str">
        <f t="shared" si="31"/>
        <v/>
      </c>
      <c r="AT30" s="15"/>
      <c r="AU30" s="11" t="str">
        <f t="shared" si="32"/>
        <v/>
      </c>
      <c r="AV30" s="11" t="str">
        <f t="shared" si="33"/>
        <v/>
      </c>
      <c r="AW30" s="11" t="str">
        <f t="shared" si="34"/>
        <v/>
      </c>
      <c r="AX30" s="11" t="str">
        <f t="shared" si="35"/>
        <v/>
      </c>
      <c r="AY30" s="11" t="str">
        <f t="shared" si="36"/>
        <v/>
      </c>
      <c r="AZ30" s="11" t="str">
        <f t="shared" si="37"/>
        <v/>
      </c>
      <c r="BA30" s="31"/>
      <c r="BB30" s="11" t="str">
        <f t="shared" si="38"/>
        <v/>
      </c>
      <c r="BC30" s="11" t="str">
        <f t="shared" si="39"/>
        <v/>
      </c>
      <c r="BD30" s="11" t="str">
        <f t="shared" si="40"/>
        <v/>
      </c>
      <c r="BE30" s="11" t="str">
        <f t="shared" si="41"/>
        <v/>
      </c>
      <c r="BF30" s="11" t="str">
        <f t="shared" si="42"/>
        <v/>
      </c>
      <c r="BG30" s="11" t="str">
        <f t="shared" si="43"/>
        <v/>
      </c>
    </row>
    <row r="31" spans="1:59">
      <c r="B31" s="11" t="str">
        <f t="shared" si="45"/>
        <v/>
      </c>
      <c r="C31" s="29"/>
      <c r="D31" s="65" t="str">
        <f t="shared" si="1"/>
        <v/>
      </c>
      <c r="E31" s="10" t="str">
        <f t="shared" si="2"/>
        <v/>
      </c>
      <c r="F31" s="10" t="str">
        <f t="shared" si="3"/>
        <v/>
      </c>
      <c r="G31" s="31" t="str">
        <f t="shared" si="4"/>
        <v/>
      </c>
      <c r="H31" s="11" t="str">
        <f t="shared" si="5"/>
        <v/>
      </c>
      <c r="I31" s="61"/>
      <c r="J31" s="61"/>
      <c r="K31" s="61"/>
      <c r="L31" s="61"/>
      <c r="M31" s="61"/>
      <c r="N31" s="61"/>
      <c r="O31" s="67"/>
      <c r="P31" s="11" t="str">
        <f t="shared" si="6"/>
        <v/>
      </c>
      <c r="Q31" s="12" t="str">
        <f t="shared" si="7"/>
        <v/>
      </c>
      <c r="R31" s="12"/>
      <c r="S31" s="12" t="str">
        <f t="shared" si="8"/>
        <v/>
      </c>
      <c r="T31" s="12" t="str">
        <f t="shared" si="9"/>
        <v/>
      </c>
      <c r="U31" s="12" t="str">
        <f t="shared" si="10"/>
        <v/>
      </c>
      <c r="V31" s="12" t="str">
        <f t="shared" si="11"/>
        <v/>
      </c>
      <c r="W31" s="12" t="str">
        <f t="shared" si="12"/>
        <v/>
      </c>
      <c r="X31" s="12" t="str">
        <f t="shared" si="13"/>
        <v/>
      </c>
      <c r="Y31" s="12"/>
      <c r="Z31" s="9" t="str">
        <f t="shared" si="14"/>
        <v/>
      </c>
      <c r="AA31" s="9" t="str">
        <f t="shared" si="15"/>
        <v/>
      </c>
      <c r="AB31" s="9" t="str">
        <f t="shared" si="16"/>
        <v/>
      </c>
      <c r="AC31" s="9" t="str">
        <f t="shared" si="17"/>
        <v/>
      </c>
      <c r="AD31" s="9" t="str">
        <f t="shared" si="18"/>
        <v/>
      </c>
      <c r="AE31" s="9" t="str">
        <f t="shared" si="19"/>
        <v/>
      </c>
      <c r="AF31" s="9"/>
      <c r="AG31" s="12" t="str">
        <f t="shared" si="20"/>
        <v/>
      </c>
      <c r="AH31" s="12" t="str">
        <f t="shared" si="21"/>
        <v/>
      </c>
      <c r="AI31" s="12" t="str">
        <f t="shared" si="22"/>
        <v/>
      </c>
      <c r="AJ31" s="12" t="str">
        <f t="shared" si="23"/>
        <v/>
      </c>
      <c r="AK31" s="12" t="str">
        <f t="shared" si="24"/>
        <v/>
      </c>
      <c r="AL31" s="12" t="str">
        <f t="shared" si="25"/>
        <v/>
      </c>
      <c r="AM31" s="12"/>
      <c r="AN31" s="15" t="str">
        <f t="shared" si="26"/>
        <v/>
      </c>
      <c r="AO31" s="15" t="str">
        <f t="shared" si="27"/>
        <v/>
      </c>
      <c r="AP31" s="15" t="str">
        <f t="shared" si="28"/>
        <v/>
      </c>
      <c r="AQ31" s="15" t="str">
        <f t="shared" si="29"/>
        <v/>
      </c>
      <c r="AR31" s="15" t="str">
        <f t="shared" si="30"/>
        <v/>
      </c>
      <c r="AS31" s="15" t="str">
        <f t="shared" si="31"/>
        <v/>
      </c>
      <c r="AT31" s="15"/>
      <c r="AU31" s="11" t="str">
        <f t="shared" si="32"/>
        <v/>
      </c>
      <c r="AV31" s="11" t="str">
        <f t="shared" si="33"/>
        <v/>
      </c>
      <c r="AW31" s="11" t="str">
        <f t="shared" si="34"/>
        <v/>
      </c>
      <c r="AX31" s="11" t="str">
        <f t="shared" si="35"/>
        <v/>
      </c>
      <c r="AY31" s="11" t="str">
        <f t="shared" si="36"/>
        <v/>
      </c>
      <c r="AZ31" s="11" t="str">
        <f t="shared" si="37"/>
        <v/>
      </c>
      <c r="BA31" s="31"/>
      <c r="BB31" s="11" t="str">
        <f t="shared" si="38"/>
        <v/>
      </c>
      <c r="BC31" s="11" t="str">
        <f t="shared" si="39"/>
        <v/>
      </c>
      <c r="BD31" s="11" t="str">
        <f t="shared" si="40"/>
        <v/>
      </c>
      <c r="BE31" s="11" t="str">
        <f t="shared" si="41"/>
        <v/>
      </c>
      <c r="BF31" s="11" t="str">
        <f t="shared" si="42"/>
        <v/>
      </c>
      <c r="BG31" s="11" t="str">
        <f t="shared" si="43"/>
        <v/>
      </c>
    </row>
    <row r="32" spans="1:59">
      <c r="B32" s="11" t="str">
        <f t="shared" si="45"/>
        <v/>
      </c>
      <c r="C32" s="29"/>
      <c r="D32" s="65" t="str">
        <f t="shared" si="1"/>
        <v/>
      </c>
      <c r="E32" s="10" t="str">
        <f t="shared" si="2"/>
        <v/>
      </c>
      <c r="F32" s="10" t="str">
        <f t="shared" si="3"/>
        <v/>
      </c>
      <c r="G32" s="31" t="str">
        <f t="shared" si="4"/>
        <v/>
      </c>
      <c r="H32" s="11" t="str">
        <f t="shared" si="5"/>
        <v/>
      </c>
      <c r="I32" s="61"/>
      <c r="J32" s="61"/>
      <c r="K32" s="61"/>
      <c r="L32" s="61"/>
      <c r="M32" s="61"/>
      <c r="N32" s="61"/>
      <c r="O32" s="67"/>
      <c r="P32" s="11" t="str">
        <f t="shared" si="6"/>
        <v/>
      </c>
      <c r="Q32" s="12" t="str">
        <f t="shared" si="7"/>
        <v/>
      </c>
      <c r="R32" s="12"/>
      <c r="S32" s="12" t="str">
        <f t="shared" si="8"/>
        <v/>
      </c>
      <c r="T32" s="12" t="str">
        <f t="shared" si="9"/>
        <v/>
      </c>
      <c r="U32" s="12" t="str">
        <f t="shared" si="10"/>
        <v/>
      </c>
      <c r="V32" s="12" t="str">
        <f t="shared" si="11"/>
        <v/>
      </c>
      <c r="W32" s="12" t="str">
        <f t="shared" si="12"/>
        <v/>
      </c>
      <c r="X32" s="12" t="str">
        <f t="shared" si="13"/>
        <v/>
      </c>
      <c r="Y32" s="12"/>
      <c r="Z32" s="9" t="str">
        <f t="shared" si="14"/>
        <v/>
      </c>
      <c r="AA32" s="9" t="str">
        <f t="shared" si="15"/>
        <v/>
      </c>
      <c r="AB32" s="9" t="str">
        <f t="shared" si="16"/>
        <v/>
      </c>
      <c r="AC32" s="9" t="str">
        <f t="shared" si="17"/>
        <v/>
      </c>
      <c r="AD32" s="9" t="str">
        <f t="shared" si="18"/>
        <v/>
      </c>
      <c r="AE32" s="9" t="str">
        <f t="shared" si="19"/>
        <v/>
      </c>
      <c r="AF32" s="9"/>
      <c r="AG32" s="12" t="str">
        <f t="shared" si="20"/>
        <v/>
      </c>
      <c r="AH32" s="12" t="str">
        <f t="shared" si="21"/>
        <v/>
      </c>
      <c r="AI32" s="12" t="str">
        <f t="shared" si="22"/>
        <v/>
      </c>
      <c r="AJ32" s="12" t="str">
        <f t="shared" si="23"/>
        <v/>
      </c>
      <c r="AK32" s="12" t="str">
        <f t="shared" si="24"/>
        <v/>
      </c>
      <c r="AL32" s="12" t="str">
        <f t="shared" si="25"/>
        <v/>
      </c>
      <c r="AM32" s="12"/>
      <c r="AN32" s="15" t="str">
        <f t="shared" si="26"/>
        <v/>
      </c>
      <c r="AO32" s="15" t="str">
        <f t="shared" si="27"/>
        <v/>
      </c>
      <c r="AP32" s="15" t="str">
        <f t="shared" si="28"/>
        <v/>
      </c>
      <c r="AQ32" s="15" t="str">
        <f t="shared" si="29"/>
        <v/>
      </c>
      <c r="AR32" s="15" t="str">
        <f t="shared" si="30"/>
        <v/>
      </c>
      <c r="AS32" s="15" t="str">
        <f t="shared" si="31"/>
        <v/>
      </c>
      <c r="AT32" s="15"/>
      <c r="AU32" s="11" t="str">
        <f t="shared" si="32"/>
        <v/>
      </c>
      <c r="AV32" s="11" t="str">
        <f t="shared" si="33"/>
        <v/>
      </c>
      <c r="AW32" s="11" t="str">
        <f t="shared" si="34"/>
        <v/>
      </c>
      <c r="AX32" s="11" t="str">
        <f t="shared" si="35"/>
        <v/>
      </c>
      <c r="AY32" s="11" t="str">
        <f t="shared" si="36"/>
        <v/>
      </c>
      <c r="AZ32" s="11" t="str">
        <f t="shared" si="37"/>
        <v/>
      </c>
      <c r="BA32" s="31"/>
      <c r="BB32" s="11" t="str">
        <f t="shared" si="38"/>
        <v/>
      </c>
      <c r="BC32" s="11" t="str">
        <f t="shared" si="39"/>
        <v/>
      </c>
      <c r="BD32" s="11" t="str">
        <f t="shared" si="40"/>
        <v/>
      </c>
      <c r="BE32" s="11" t="str">
        <f t="shared" si="41"/>
        <v/>
      </c>
      <c r="BF32" s="11" t="str">
        <f t="shared" si="42"/>
        <v/>
      </c>
      <c r="BG32" s="11" t="str">
        <f t="shared" si="43"/>
        <v/>
      </c>
    </row>
    <row r="33" spans="2:59">
      <c r="B33" s="11" t="str">
        <f t="shared" si="45"/>
        <v/>
      </c>
      <c r="C33" s="29"/>
      <c r="D33" s="65" t="str">
        <f t="shared" si="1"/>
        <v/>
      </c>
      <c r="E33" s="10" t="str">
        <f t="shared" si="2"/>
        <v/>
      </c>
      <c r="F33" s="10" t="str">
        <f t="shared" si="3"/>
        <v/>
      </c>
      <c r="G33" s="31" t="str">
        <f t="shared" si="4"/>
        <v/>
      </c>
      <c r="H33" s="11" t="str">
        <f t="shared" si="5"/>
        <v/>
      </c>
      <c r="I33" s="61"/>
      <c r="J33" s="61"/>
      <c r="K33" s="61"/>
      <c r="L33" s="61"/>
      <c r="M33" s="61"/>
      <c r="N33" s="61"/>
      <c r="O33" s="67"/>
      <c r="P33" s="11" t="str">
        <f t="shared" si="6"/>
        <v/>
      </c>
      <c r="Q33" s="12" t="str">
        <f t="shared" si="7"/>
        <v/>
      </c>
      <c r="R33" s="12"/>
      <c r="S33" s="12" t="str">
        <f t="shared" si="8"/>
        <v/>
      </c>
      <c r="T33" s="12" t="str">
        <f t="shared" si="9"/>
        <v/>
      </c>
      <c r="U33" s="12" t="str">
        <f t="shared" si="10"/>
        <v/>
      </c>
      <c r="V33" s="12" t="str">
        <f t="shared" si="11"/>
        <v/>
      </c>
      <c r="W33" s="12" t="str">
        <f t="shared" si="12"/>
        <v/>
      </c>
      <c r="X33" s="12" t="str">
        <f t="shared" si="13"/>
        <v/>
      </c>
      <c r="Y33" s="12"/>
      <c r="Z33" s="9" t="str">
        <f t="shared" si="14"/>
        <v/>
      </c>
      <c r="AA33" s="9" t="str">
        <f t="shared" si="15"/>
        <v/>
      </c>
      <c r="AB33" s="9" t="str">
        <f t="shared" si="16"/>
        <v/>
      </c>
      <c r="AC33" s="9" t="str">
        <f t="shared" si="17"/>
        <v/>
      </c>
      <c r="AD33" s="9" t="str">
        <f t="shared" si="18"/>
        <v/>
      </c>
      <c r="AE33" s="9" t="str">
        <f t="shared" si="19"/>
        <v/>
      </c>
      <c r="AF33" s="9"/>
      <c r="AG33" s="12" t="str">
        <f t="shared" si="20"/>
        <v/>
      </c>
      <c r="AH33" s="12" t="str">
        <f t="shared" si="21"/>
        <v/>
      </c>
      <c r="AI33" s="12" t="str">
        <f t="shared" si="22"/>
        <v/>
      </c>
      <c r="AJ33" s="12" t="str">
        <f t="shared" si="23"/>
        <v/>
      </c>
      <c r="AK33" s="12" t="str">
        <f t="shared" si="24"/>
        <v/>
      </c>
      <c r="AL33" s="12" t="str">
        <f t="shared" si="25"/>
        <v/>
      </c>
      <c r="AM33" s="12"/>
      <c r="AN33" s="15" t="str">
        <f t="shared" si="26"/>
        <v/>
      </c>
      <c r="AO33" s="15" t="str">
        <f t="shared" si="27"/>
        <v/>
      </c>
      <c r="AP33" s="15" t="str">
        <f t="shared" si="28"/>
        <v/>
      </c>
      <c r="AQ33" s="15" t="str">
        <f t="shared" si="29"/>
        <v/>
      </c>
      <c r="AR33" s="15" t="str">
        <f t="shared" si="30"/>
        <v/>
      </c>
      <c r="AS33" s="15" t="str">
        <f t="shared" si="31"/>
        <v/>
      </c>
      <c r="AT33" s="15"/>
      <c r="AU33" s="11" t="str">
        <f t="shared" si="32"/>
        <v/>
      </c>
      <c r="AV33" s="11" t="str">
        <f t="shared" si="33"/>
        <v/>
      </c>
      <c r="AW33" s="11" t="str">
        <f t="shared" si="34"/>
        <v/>
      </c>
      <c r="AX33" s="11" t="str">
        <f t="shared" si="35"/>
        <v/>
      </c>
      <c r="AY33" s="11" t="str">
        <f t="shared" si="36"/>
        <v/>
      </c>
      <c r="AZ33" s="11" t="str">
        <f t="shared" si="37"/>
        <v/>
      </c>
      <c r="BA33" s="31"/>
      <c r="BB33" s="11" t="str">
        <f t="shared" si="38"/>
        <v/>
      </c>
      <c r="BC33" s="11" t="str">
        <f t="shared" si="39"/>
        <v/>
      </c>
      <c r="BD33" s="11" t="str">
        <f t="shared" si="40"/>
        <v/>
      </c>
      <c r="BE33" s="11" t="str">
        <f t="shared" si="41"/>
        <v/>
      </c>
      <c r="BF33" s="11" t="str">
        <f t="shared" si="42"/>
        <v/>
      </c>
      <c r="BG33" s="11" t="str">
        <f t="shared" si="43"/>
        <v/>
      </c>
    </row>
    <row r="34" spans="2:59">
      <c r="B34" s="11" t="str">
        <f t="shared" si="45"/>
        <v/>
      </c>
      <c r="C34" s="29"/>
      <c r="D34" s="65" t="str">
        <f t="shared" si="1"/>
        <v/>
      </c>
      <c r="E34" s="10" t="str">
        <f t="shared" si="2"/>
        <v/>
      </c>
      <c r="F34" s="10" t="str">
        <f t="shared" si="3"/>
        <v/>
      </c>
      <c r="G34" s="31" t="str">
        <f t="shared" si="4"/>
        <v/>
      </c>
      <c r="H34" s="11" t="str">
        <f t="shared" si="5"/>
        <v/>
      </c>
      <c r="I34" s="61"/>
      <c r="J34" s="61"/>
      <c r="K34" s="61"/>
      <c r="L34" s="61"/>
      <c r="M34" s="61"/>
      <c r="N34" s="61"/>
      <c r="O34" s="67"/>
      <c r="P34" s="11" t="str">
        <f t="shared" si="6"/>
        <v/>
      </c>
      <c r="Q34" s="12" t="str">
        <f t="shared" si="7"/>
        <v/>
      </c>
      <c r="R34" s="12"/>
      <c r="S34" s="12" t="str">
        <f t="shared" si="8"/>
        <v/>
      </c>
      <c r="T34" s="12" t="str">
        <f t="shared" si="9"/>
        <v/>
      </c>
      <c r="U34" s="12" t="str">
        <f t="shared" si="10"/>
        <v/>
      </c>
      <c r="V34" s="12" t="str">
        <f t="shared" si="11"/>
        <v/>
      </c>
      <c r="W34" s="12" t="str">
        <f t="shared" si="12"/>
        <v/>
      </c>
      <c r="X34" s="12" t="str">
        <f t="shared" si="13"/>
        <v/>
      </c>
      <c r="Y34" s="12"/>
      <c r="Z34" s="9" t="str">
        <f t="shared" si="14"/>
        <v/>
      </c>
      <c r="AA34" s="9" t="str">
        <f t="shared" si="15"/>
        <v/>
      </c>
      <c r="AB34" s="9" t="str">
        <f t="shared" si="16"/>
        <v/>
      </c>
      <c r="AC34" s="9" t="str">
        <f t="shared" si="17"/>
        <v/>
      </c>
      <c r="AD34" s="9" t="str">
        <f t="shared" si="18"/>
        <v/>
      </c>
      <c r="AE34" s="9" t="str">
        <f t="shared" si="19"/>
        <v/>
      </c>
      <c r="AF34" s="9"/>
      <c r="AG34" s="12" t="str">
        <f t="shared" si="20"/>
        <v/>
      </c>
      <c r="AH34" s="12" t="str">
        <f t="shared" si="21"/>
        <v/>
      </c>
      <c r="AI34" s="12" t="str">
        <f t="shared" si="22"/>
        <v/>
      </c>
      <c r="AJ34" s="12" t="str">
        <f t="shared" si="23"/>
        <v/>
      </c>
      <c r="AK34" s="12" t="str">
        <f t="shared" si="24"/>
        <v/>
      </c>
      <c r="AL34" s="12" t="str">
        <f t="shared" si="25"/>
        <v/>
      </c>
      <c r="AM34" s="12"/>
      <c r="AN34" s="15" t="str">
        <f t="shared" si="26"/>
        <v/>
      </c>
      <c r="AO34" s="15" t="str">
        <f t="shared" si="27"/>
        <v/>
      </c>
      <c r="AP34" s="15" t="str">
        <f t="shared" si="28"/>
        <v/>
      </c>
      <c r="AQ34" s="15" t="str">
        <f t="shared" si="29"/>
        <v/>
      </c>
      <c r="AR34" s="15" t="str">
        <f t="shared" si="30"/>
        <v/>
      </c>
      <c r="AS34" s="15" t="str">
        <f t="shared" si="31"/>
        <v/>
      </c>
      <c r="AT34" s="15"/>
      <c r="AU34" s="11" t="str">
        <f t="shared" si="32"/>
        <v/>
      </c>
      <c r="AV34" s="11" t="str">
        <f t="shared" si="33"/>
        <v/>
      </c>
      <c r="AW34" s="11" t="str">
        <f t="shared" si="34"/>
        <v/>
      </c>
      <c r="AX34" s="11" t="str">
        <f t="shared" si="35"/>
        <v/>
      </c>
      <c r="AY34" s="11" t="str">
        <f t="shared" si="36"/>
        <v/>
      </c>
      <c r="AZ34" s="11" t="str">
        <f t="shared" si="37"/>
        <v/>
      </c>
      <c r="BA34" s="31"/>
      <c r="BB34" s="11" t="str">
        <f t="shared" si="38"/>
        <v/>
      </c>
      <c r="BC34" s="11" t="str">
        <f t="shared" si="39"/>
        <v/>
      </c>
      <c r="BD34" s="11" t="str">
        <f t="shared" si="40"/>
        <v/>
      </c>
      <c r="BE34" s="11" t="str">
        <f t="shared" si="41"/>
        <v/>
      </c>
      <c r="BF34" s="11" t="str">
        <f t="shared" si="42"/>
        <v/>
      </c>
      <c r="BG34" s="11" t="str">
        <f t="shared" si="43"/>
        <v/>
      </c>
    </row>
    <row r="35" spans="2:59">
      <c r="B35" s="11" t="str">
        <f t="shared" si="45"/>
        <v/>
      </c>
      <c r="C35" s="29"/>
      <c r="D35" s="65" t="str">
        <f t="shared" si="1"/>
        <v/>
      </c>
      <c r="E35" s="10" t="str">
        <f t="shared" si="2"/>
        <v/>
      </c>
      <c r="F35" s="10" t="str">
        <f t="shared" si="3"/>
        <v/>
      </c>
      <c r="G35" s="31" t="str">
        <f t="shared" si="4"/>
        <v/>
      </c>
      <c r="H35" s="11" t="str">
        <f t="shared" si="5"/>
        <v/>
      </c>
      <c r="I35" s="61"/>
      <c r="J35" s="61"/>
      <c r="K35" s="61"/>
      <c r="L35" s="61"/>
      <c r="M35" s="61"/>
      <c r="N35" s="61"/>
      <c r="O35" s="67"/>
      <c r="P35" s="11" t="str">
        <f t="shared" si="6"/>
        <v/>
      </c>
      <c r="Q35" s="12" t="str">
        <f t="shared" si="7"/>
        <v/>
      </c>
      <c r="R35" s="12"/>
      <c r="S35" s="12" t="str">
        <f t="shared" si="8"/>
        <v/>
      </c>
      <c r="T35" s="12" t="str">
        <f t="shared" si="9"/>
        <v/>
      </c>
      <c r="U35" s="12" t="str">
        <f t="shared" si="10"/>
        <v/>
      </c>
      <c r="V35" s="12" t="str">
        <f t="shared" si="11"/>
        <v/>
      </c>
      <c r="W35" s="12" t="str">
        <f t="shared" si="12"/>
        <v/>
      </c>
      <c r="X35" s="12" t="str">
        <f t="shared" si="13"/>
        <v/>
      </c>
      <c r="Y35" s="12"/>
      <c r="Z35" s="9" t="str">
        <f t="shared" si="14"/>
        <v/>
      </c>
      <c r="AA35" s="9" t="str">
        <f t="shared" si="15"/>
        <v/>
      </c>
      <c r="AB35" s="9" t="str">
        <f t="shared" si="16"/>
        <v/>
      </c>
      <c r="AC35" s="9" t="str">
        <f t="shared" si="17"/>
        <v/>
      </c>
      <c r="AD35" s="9" t="str">
        <f t="shared" si="18"/>
        <v/>
      </c>
      <c r="AE35" s="9" t="str">
        <f t="shared" si="19"/>
        <v/>
      </c>
      <c r="AF35" s="9"/>
      <c r="AG35" s="12" t="str">
        <f t="shared" si="20"/>
        <v/>
      </c>
      <c r="AH35" s="12" t="str">
        <f t="shared" si="21"/>
        <v/>
      </c>
      <c r="AI35" s="12" t="str">
        <f t="shared" si="22"/>
        <v/>
      </c>
      <c r="AJ35" s="12" t="str">
        <f t="shared" si="23"/>
        <v/>
      </c>
      <c r="AK35" s="12" t="str">
        <f t="shared" si="24"/>
        <v/>
      </c>
      <c r="AL35" s="12" t="str">
        <f t="shared" si="25"/>
        <v/>
      </c>
      <c r="AM35" s="12"/>
      <c r="AN35" s="15" t="str">
        <f t="shared" si="26"/>
        <v/>
      </c>
      <c r="AO35" s="15" t="str">
        <f t="shared" si="27"/>
        <v/>
      </c>
      <c r="AP35" s="15" t="str">
        <f t="shared" si="28"/>
        <v/>
      </c>
      <c r="AQ35" s="15" t="str">
        <f t="shared" si="29"/>
        <v/>
      </c>
      <c r="AR35" s="15" t="str">
        <f t="shared" si="30"/>
        <v/>
      </c>
      <c r="AS35" s="15" t="str">
        <f t="shared" si="31"/>
        <v/>
      </c>
      <c r="AT35" s="15"/>
      <c r="AU35" s="11" t="str">
        <f t="shared" si="32"/>
        <v/>
      </c>
      <c r="AV35" s="11" t="str">
        <f t="shared" si="33"/>
        <v/>
      </c>
      <c r="AW35" s="11" t="str">
        <f t="shared" si="34"/>
        <v/>
      </c>
      <c r="AX35" s="11" t="str">
        <f t="shared" si="35"/>
        <v/>
      </c>
      <c r="AY35" s="11" t="str">
        <f t="shared" si="36"/>
        <v/>
      </c>
      <c r="AZ35" s="11" t="str">
        <f t="shared" si="37"/>
        <v/>
      </c>
      <c r="BA35" s="31"/>
      <c r="BB35" s="11" t="str">
        <f t="shared" si="38"/>
        <v/>
      </c>
      <c r="BC35" s="11" t="str">
        <f t="shared" si="39"/>
        <v/>
      </c>
      <c r="BD35" s="11" t="str">
        <f t="shared" si="40"/>
        <v/>
      </c>
      <c r="BE35" s="11" t="str">
        <f t="shared" si="41"/>
        <v/>
      </c>
      <c r="BF35" s="11" t="str">
        <f t="shared" si="42"/>
        <v/>
      </c>
      <c r="BG35" s="11" t="str">
        <f t="shared" si="43"/>
        <v/>
      </c>
    </row>
    <row r="36" spans="2:59">
      <c r="B36" s="11" t="str">
        <f t="shared" si="45"/>
        <v/>
      </c>
      <c r="C36" s="29"/>
      <c r="D36" s="65" t="str">
        <f t="shared" si="1"/>
        <v/>
      </c>
      <c r="E36" s="10" t="str">
        <f t="shared" si="2"/>
        <v/>
      </c>
      <c r="F36" s="10" t="str">
        <f t="shared" si="3"/>
        <v/>
      </c>
      <c r="G36" s="31" t="str">
        <f t="shared" si="4"/>
        <v/>
      </c>
      <c r="H36" s="11" t="str">
        <f t="shared" si="5"/>
        <v/>
      </c>
      <c r="I36" s="61"/>
      <c r="J36" s="61"/>
      <c r="K36" s="61"/>
      <c r="L36" s="61"/>
      <c r="M36" s="61"/>
      <c r="N36" s="61"/>
      <c r="O36" s="67"/>
      <c r="P36" s="11" t="str">
        <f t="shared" si="6"/>
        <v/>
      </c>
      <c r="Q36" s="12" t="str">
        <f t="shared" si="7"/>
        <v/>
      </c>
      <c r="R36" s="12"/>
      <c r="S36" s="12" t="str">
        <f t="shared" si="8"/>
        <v/>
      </c>
      <c r="T36" s="12" t="str">
        <f t="shared" si="9"/>
        <v/>
      </c>
      <c r="U36" s="12" t="str">
        <f t="shared" si="10"/>
        <v/>
      </c>
      <c r="V36" s="12" t="str">
        <f t="shared" si="11"/>
        <v/>
      </c>
      <c r="W36" s="12" t="str">
        <f t="shared" si="12"/>
        <v/>
      </c>
      <c r="X36" s="12" t="str">
        <f t="shared" si="13"/>
        <v/>
      </c>
      <c r="Y36" s="12"/>
      <c r="Z36" s="9" t="str">
        <f t="shared" si="14"/>
        <v/>
      </c>
      <c r="AA36" s="9" t="str">
        <f t="shared" si="15"/>
        <v/>
      </c>
      <c r="AB36" s="9" t="str">
        <f t="shared" si="16"/>
        <v/>
      </c>
      <c r="AC36" s="9" t="str">
        <f t="shared" si="17"/>
        <v/>
      </c>
      <c r="AD36" s="9" t="str">
        <f t="shared" si="18"/>
        <v/>
      </c>
      <c r="AE36" s="9" t="str">
        <f t="shared" si="19"/>
        <v/>
      </c>
      <c r="AF36" s="9"/>
      <c r="AG36" s="12" t="str">
        <f t="shared" si="20"/>
        <v/>
      </c>
      <c r="AH36" s="12" t="str">
        <f t="shared" si="21"/>
        <v/>
      </c>
      <c r="AI36" s="12" t="str">
        <f t="shared" si="22"/>
        <v/>
      </c>
      <c r="AJ36" s="12" t="str">
        <f t="shared" si="23"/>
        <v/>
      </c>
      <c r="AK36" s="12" t="str">
        <f t="shared" si="24"/>
        <v/>
      </c>
      <c r="AL36" s="12" t="str">
        <f t="shared" si="25"/>
        <v/>
      </c>
      <c r="AM36" s="12"/>
      <c r="AN36" s="15" t="str">
        <f t="shared" si="26"/>
        <v/>
      </c>
      <c r="AO36" s="15" t="str">
        <f t="shared" si="27"/>
        <v/>
      </c>
      <c r="AP36" s="15" t="str">
        <f t="shared" si="28"/>
        <v/>
      </c>
      <c r="AQ36" s="15" t="str">
        <f t="shared" si="29"/>
        <v/>
      </c>
      <c r="AR36" s="15" t="str">
        <f t="shared" si="30"/>
        <v/>
      </c>
      <c r="AS36" s="15" t="str">
        <f t="shared" si="31"/>
        <v/>
      </c>
      <c r="AT36" s="15"/>
      <c r="AU36" s="11" t="str">
        <f t="shared" si="32"/>
        <v/>
      </c>
      <c r="AV36" s="11" t="str">
        <f t="shared" si="33"/>
        <v/>
      </c>
      <c r="AW36" s="11" t="str">
        <f t="shared" si="34"/>
        <v/>
      </c>
      <c r="AX36" s="11" t="str">
        <f t="shared" si="35"/>
        <v/>
      </c>
      <c r="AY36" s="11" t="str">
        <f t="shared" si="36"/>
        <v/>
      </c>
      <c r="AZ36" s="11" t="str">
        <f t="shared" si="37"/>
        <v/>
      </c>
      <c r="BA36" s="31"/>
      <c r="BB36" s="11" t="str">
        <f t="shared" si="38"/>
        <v/>
      </c>
      <c r="BC36" s="11" t="str">
        <f t="shared" si="39"/>
        <v/>
      </c>
      <c r="BD36" s="11" t="str">
        <f t="shared" si="40"/>
        <v/>
      </c>
      <c r="BE36" s="11" t="str">
        <f t="shared" si="41"/>
        <v/>
      </c>
      <c r="BF36" s="11" t="str">
        <f t="shared" si="42"/>
        <v/>
      </c>
      <c r="BG36" s="11" t="str">
        <f t="shared" si="43"/>
        <v/>
      </c>
    </row>
    <row r="37" spans="2:59">
      <c r="B37" s="11" t="str">
        <f t="shared" si="45"/>
        <v/>
      </c>
      <c r="C37" s="29"/>
      <c r="D37" s="65" t="str">
        <f t="shared" si="1"/>
        <v/>
      </c>
      <c r="E37" s="10" t="str">
        <f t="shared" si="2"/>
        <v/>
      </c>
      <c r="F37" s="10" t="str">
        <f t="shared" si="3"/>
        <v/>
      </c>
      <c r="G37" s="31" t="str">
        <f t="shared" si="4"/>
        <v/>
      </c>
      <c r="H37" s="11" t="str">
        <f t="shared" si="5"/>
        <v/>
      </c>
      <c r="I37" s="61"/>
      <c r="J37" s="61"/>
      <c r="K37" s="61"/>
      <c r="L37" s="61"/>
      <c r="M37" s="61"/>
      <c r="N37" s="61"/>
      <c r="O37" s="67"/>
      <c r="P37" s="11" t="str">
        <f t="shared" si="6"/>
        <v/>
      </c>
      <c r="Q37" s="12" t="str">
        <f t="shared" si="7"/>
        <v/>
      </c>
      <c r="R37" s="12"/>
      <c r="S37" s="12" t="str">
        <f t="shared" si="8"/>
        <v/>
      </c>
      <c r="T37" s="12" t="str">
        <f t="shared" si="9"/>
        <v/>
      </c>
      <c r="U37" s="12" t="str">
        <f t="shared" si="10"/>
        <v/>
      </c>
      <c r="V37" s="12" t="str">
        <f t="shared" si="11"/>
        <v/>
      </c>
      <c r="W37" s="12" t="str">
        <f t="shared" si="12"/>
        <v/>
      </c>
      <c r="X37" s="12" t="str">
        <f t="shared" si="13"/>
        <v/>
      </c>
      <c r="Y37" s="12"/>
      <c r="Z37" s="9" t="str">
        <f t="shared" si="14"/>
        <v/>
      </c>
      <c r="AA37" s="9" t="str">
        <f t="shared" si="15"/>
        <v/>
      </c>
      <c r="AB37" s="9" t="str">
        <f t="shared" si="16"/>
        <v/>
      </c>
      <c r="AC37" s="9" t="str">
        <f t="shared" si="17"/>
        <v/>
      </c>
      <c r="AD37" s="9" t="str">
        <f t="shared" si="18"/>
        <v/>
      </c>
      <c r="AE37" s="9" t="str">
        <f t="shared" si="19"/>
        <v/>
      </c>
      <c r="AF37" s="9"/>
      <c r="AG37" s="12" t="str">
        <f t="shared" si="20"/>
        <v/>
      </c>
      <c r="AH37" s="12" t="str">
        <f t="shared" si="21"/>
        <v/>
      </c>
      <c r="AI37" s="12" t="str">
        <f t="shared" si="22"/>
        <v/>
      </c>
      <c r="AJ37" s="12" t="str">
        <f t="shared" si="23"/>
        <v/>
      </c>
      <c r="AK37" s="12" t="str">
        <f t="shared" si="24"/>
        <v/>
      </c>
      <c r="AL37" s="12" t="str">
        <f t="shared" si="25"/>
        <v/>
      </c>
      <c r="AM37" s="12"/>
      <c r="AN37" s="15" t="str">
        <f t="shared" si="26"/>
        <v/>
      </c>
      <c r="AO37" s="15" t="str">
        <f t="shared" si="27"/>
        <v/>
      </c>
      <c r="AP37" s="15" t="str">
        <f t="shared" si="28"/>
        <v/>
      </c>
      <c r="AQ37" s="15" t="str">
        <f t="shared" si="29"/>
        <v/>
      </c>
      <c r="AR37" s="15" t="str">
        <f t="shared" si="30"/>
        <v/>
      </c>
      <c r="AS37" s="15" t="str">
        <f t="shared" si="31"/>
        <v/>
      </c>
      <c r="AT37" s="15"/>
      <c r="AU37" s="11" t="str">
        <f t="shared" si="32"/>
        <v/>
      </c>
      <c r="AV37" s="11" t="str">
        <f t="shared" si="33"/>
        <v/>
      </c>
      <c r="AW37" s="11" t="str">
        <f t="shared" si="34"/>
        <v/>
      </c>
      <c r="AX37" s="11" t="str">
        <f t="shared" si="35"/>
        <v/>
      </c>
      <c r="AY37" s="11" t="str">
        <f t="shared" si="36"/>
        <v/>
      </c>
      <c r="AZ37" s="11" t="str">
        <f t="shared" si="37"/>
        <v/>
      </c>
      <c r="BA37" s="31"/>
      <c r="BB37" s="11" t="str">
        <f t="shared" si="38"/>
        <v/>
      </c>
      <c r="BC37" s="11" t="str">
        <f t="shared" si="39"/>
        <v/>
      </c>
      <c r="BD37" s="11" t="str">
        <f t="shared" si="40"/>
        <v/>
      </c>
      <c r="BE37" s="11" t="str">
        <f t="shared" si="41"/>
        <v/>
      </c>
      <c r="BF37" s="11" t="str">
        <f t="shared" si="42"/>
        <v/>
      </c>
      <c r="BG37" s="11" t="str">
        <f t="shared" si="43"/>
        <v/>
      </c>
    </row>
    <row r="38" spans="2:59">
      <c r="B38" s="11" t="str">
        <f t="shared" si="45"/>
        <v/>
      </c>
      <c r="C38" s="29"/>
      <c r="D38" s="65" t="str">
        <f t="shared" si="1"/>
        <v/>
      </c>
      <c r="E38" s="10" t="str">
        <f t="shared" si="2"/>
        <v/>
      </c>
      <c r="F38" s="10" t="str">
        <f t="shared" si="3"/>
        <v/>
      </c>
      <c r="G38" s="31" t="str">
        <f t="shared" si="4"/>
        <v/>
      </c>
      <c r="H38" s="11" t="str">
        <f t="shared" si="5"/>
        <v/>
      </c>
      <c r="I38" s="61"/>
      <c r="J38" s="61"/>
      <c r="K38" s="61"/>
      <c r="L38" s="61"/>
      <c r="M38" s="61"/>
      <c r="N38" s="61"/>
      <c r="O38" s="67"/>
      <c r="P38" s="11" t="str">
        <f t="shared" si="6"/>
        <v/>
      </c>
      <c r="Q38" s="12" t="str">
        <f t="shared" si="7"/>
        <v/>
      </c>
      <c r="R38" s="12"/>
      <c r="S38" s="12" t="str">
        <f t="shared" si="8"/>
        <v/>
      </c>
      <c r="T38" s="12" t="str">
        <f t="shared" si="9"/>
        <v/>
      </c>
      <c r="U38" s="12" t="str">
        <f t="shared" si="10"/>
        <v/>
      </c>
      <c r="V38" s="12" t="str">
        <f t="shared" si="11"/>
        <v/>
      </c>
      <c r="W38" s="12" t="str">
        <f t="shared" si="12"/>
        <v/>
      </c>
      <c r="X38" s="12" t="str">
        <f t="shared" si="13"/>
        <v/>
      </c>
      <c r="Y38" s="12"/>
      <c r="Z38" s="9" t="str">
        <f t="shared" si="14"/>
        <v/>
      </c>
      <c r="AA38" s="9" t="str">
        <f t="shared" si="15"/>
        <v/>
      </c>
      <c r="AB38" s="9" t="str">
        <f t="shared" si="16"/>
        <v/>
      </c>
      <c r="AC38" s="9" t="str">
        <f t="shared" si="17"/>
        <v/>
      </c>
      <c r="AD38" s="9" t="str">
        <f t="shared" si="18"/>
        <v/>
      </c>
      <c r="AE38" s="9" t="str">
        <f t="shared" si="19"/>
        <v/>
      </c>
      <c r="AF38" s="9"/>
      <c r="AG38" s="12" t="str">
        <f t="shared" si="20"/>
        <v/>
      </c>
      <c r="AH38" s="12" t="str">
        <f t="shared" si="21"/>
        <v/>
      </c>
      <c r="AI38" s="12" t="str">
        <f t="shared" si="22"/>
        <v/>
      </c>
      <c r="AJ38" s="12" t="str">
        <f t="shared" si="23"/>
        <v/>
      </c>
      <c r="AK38" s="12" t="str">
        <f t="shared" si="24"/>
        <v/>
      </c>
      <c r="AL38" s="12" t="str">
        <f t="shared" si="25"/>
        <v/>
      </c>
      <c r="AM38" s="12"/>
      <c r="AN38" s="15" t="str">
        <f t="shared" si="26"/>
        <v/>
      </c>
      <c r="AO38" s="15" t="str">
        <f t="shared" si="27"/>
        <v/>
      </c>
      <c r="AP38" s="15" t="str">
        <f t="shared" si="28"/>
        <v/>
      </c>
      <c r="AQ38" s="15" t="str">
        <f t="shared" si="29"/>
        <v/>
      </c>
      <c r="AR38" s="15" t="str">
        <f t="shared" si="30"/>
        <v/>
      </c>
      <c r="AS38" s="15" t="str">
        <f t="shared" si="31"/>
        <v/>
      </c>
      <c r="AT38" s="15"/>
      <c r="AU38" s="11" t="str">
        <f t="shared" si="32"/>
        <v/>
      </c>
      <c r="AV38" s="11" t="str">
        <f t="shared" si="33"/>
        <v/>
      </c>
      <c r="AW38" s="11" t="str">
        <f t="shared" si="34"/>
        <v/>
      </c>
      <c r="AX38" s="11" t="str">
        <f t="shared" si="35"/>
        <v/>
      </c>
      <c r="AY38" s="11" t="str">
        <f t="shared" si="36"/>
        <v/>
      </c>
      <c r="AZ38" s="11" t="str">
        <f t="shared" si="37"/>
        <v/>
      </c>
      <c r="BA38" s="31"/>
      <c r="BB38" s="11" t="str">
        <f t="shared" si="38"/>
        <v/>
      </c>
      <c r="BC38" s="11" t="str">
        <f t="shared" si="39"/>
        <v/>
      </c>
      <c r="BD38" s="11" t="str">
        <f t="shared" si="40"/>
        <v/>
      </c>
      <c r="BE38" s="11" t="str">
        <f t="shared" si="41"/>
        <v/>
      </c>
      <c r="BF38" s="11" t="str">
        <f t="shared" si="42"/>
        <v/>
      </c>
      <c r="BG38" s="11" t="str">
        <f t="shared" si="43"/>
        <v/>
      </c>
    </row>
    <row r="39" spans="2:59">
      <c r="B39" s="11" t="str">
        <f t="shared" si="45"/>
        <v/>
      </c>
      <c r="C39" s="29"/>
      <c r="D39" s="65" t="str">
        <f t="shared" ref="D39:D56" si="46">IF($C39&lt;1,"",VLOOKUP($C39,Deelnemers,2,FALSE))</f>
        <v/>
      </c>
      <c r="E39" s="10" t="str">
        <f t="shared" ref="E39:E56" si="47">IF($C39&lt;1,"",VLOOKUP($C39,Deelnemers,4,FALSE))</f>
        <v/>
      </c>
      <c r="F39" s="10" t="str">
        <f t="shared" ref="F39:F56" si="48">IF($C39&lt;1,"",VLOOKUP($C39,Deelnemers,5,FALSE))</f>
        <v/>
      </c>
      <c r="G39" s="31" t="str">
        <f t="shared" ref="G39:G56" si="49">IF($C39&lt;1,"",VLOOKUP($C39,Deelnemers,6,FALSE))</f>
        <v/>
      </c>
      <c r="H39" s="11" t="str">
        <f t="shared" ref="H39:H56" si="50">IF($C39&lt;1,"",VLOOKUP($C39,Deelnemers,7,FALSE))</f>
        <v/>
      </c>
      <c r="I39" s="61"/>
      <c r="J39" s="61"/>
      <c r="K39" s="61"/>
      <c r="L39" s="61"/>
      <c r="M39" s="61"/>
      <c r="N39" s="61"/>
      <c r="O39" s="67"/>
      <c r="P39" s="11" t="str">
        <f t="shared" ref="P39:P56" si="51">IF(C39&gt;0,SUM(BB39:BE39),"")</f>
        <v/>
      </c>
      <c r="Q39" s="12" t="str">
        <f t="shared" ref="Q39:Q56" si="52">IF(C39&gt;0,SUM(AG39:AJ39),"")</f>
        <v/>
      </c>
      <c r="R39" s="12"/>
      <c r="S39" s="12" t="str">
        <f t="shared" ref="S39:S56" si="53">IF($C39&gt;0,   IF(OR(I39="DNC",I39="DSQ"),3,   IF(OR(I39="DNS",I39="NSC",I39="DNF",I39="RET"),2,  1)),"")</f>
        <v/>
      </c>
      <c r="T39" s="12" t="str">
        <f t="shared" ref="T39:T56" si="54">IF($C39&gt;0,   IF(OR(J39="DNC",J39="DSQ"),3,   IF(OR(J39="DNS",J39="NSC",J39="DNF",J39="RET"),2,  1)),"")</f>
        <v/>
      </c>
      <c r="U39" s="12" t="str">
        <f t="shared" ref="U39:U56" si="55">IF($C39&gt;0,   IF(OR(K39="DNC",K39="DSQ"),3,   IF(OR(K39="DNS",K39="NSC",K39="DNF",K39="RET"),2,  1)),"")</f>
        <v/>
      </c>
      <c r="V39" s="12" t="str">
        <f t="shared" ref="V39:V56" si="56">IF($C39&gt;0,   IF(OR(L39="DNC",L39="DSQ"),3,   IF(OR(L39="DNS",L39="NSC",L39="DNF",L39="RET"),2,  1)),"")</f>
        <v/>
      </c>
      <c r="W39" s="12" t="str">
        <f t="shared" ref="W39:W56" si="57">IF($C39&gt;0,   IF(OR(M39="DNC",M39="DSQ"),3,   IF(OR(M39="DNS",M39="NSC",M39="DNF",M39="RET"),2,  1)),"")</f>
        <v/>
      </c>
      <c r="X39" s="12" t="str">
        <f t="shared" ref="X39:X56" si="58">IF($C39&gt;0,   IF(OR(N39="DNC",N39="DSQ"),3,   IF(OR(N39="DNS",N39="NSC",N39="DNF",N39="RET"),2,  1)),"")</f>
        <v/>
      </c>
      <c r="Y39" s="12"/>
      <c r="Z39" s="9" t="str">
        <f t="shared" ref="Z39:Z56" si="59">IF($C39&gt;0, IF(S39=1, I39*24*60*60,88888),"")</f>
        <v/>
      </c>
      <c r="AA39" s="9" t="str">
        <f t="shared" ref="AA39:AA56" si="60">IF($C39&gt;0, IF(T39=1, J39*24*60*60,88888),"")</f>
        <v/>
      </c>
      <c r="AB39" s="9" t="str">
        <f t="shared" ref="AB39:AB56" si="61">IF($C39&gt;0, IF(U39=1, K39*24*60*60,88888),"")</f>
        <v/>
      </c>
      <c r="AC39" s="9" t="str">
        <f t="shared" ref="AC39:AC56" si="62">IF($C39&gt;0, IF(V39=1, L39*24*60*60,88888),"")</f>
        <v/>
      </c>
      <c r="AD39" s="9" t="str">
        <f t="shared" ref="AD39:AD56" si="63">IF($C39&gt;0, IF(W39=1, M39*24*60*60,88888),"")</f>
        <v/>
      </c>
      <c r="AE39" s="9" t="str">
        <f t="shared" ref="AE39:AE56" si="64">IF($C39&gt;0, IF(X39=1, N39*24*60*60,88888),"")</f>
        <v/>
      </c>
      <c r="AF39" s="9"/>
      <c r="AG39" s="12" t="str">
        <f t="shared" ref="AG39:AG56" si="65">IF($C39&gt;0,IF(Z39=88888,88888,Z39*100/$H39),"")</f>
        <v/>
      </c>
      <c r="AH39" s="12" t="str">
        <f t="shared" ref="AH39:AH56" si="66">IF($C39&gt;0,IF(AA39=88888,88888,AA39*100/$H39),"")</f>
        <v/>
      </c>
      <c r="AI39" s="12" t="str">
        <f t="shared" ref="AI39:AI56" si="67">IF($C39&gt;0,IF(AB39=88888,88888,AB39*100/$H39),"")</f>
        <v/>
      </c>
      <c r="AJ39" s="12" t="str">
        <f t="shared" ref="AJ39:AJ56" si="68">IF($C39&gt;0,IF(AC39=88888,88888,AC39*100/$H39),"")</f>
        <v/>
      </c>
      <c r="AK39" s="12" t="str">
        <f t="shared" ref="AK39:AK56" si="69">IF($C39&gt;0,IF(AD39=88888,88888,AD39*100/$H39),"")</f>
        <v/>
      </c>
      <c r="AL39" s="12" t="str">
        <f t="shared" ref="AL39:AL56" si="70">IF($C39&gt;0,IF(AE39=88888,88888,AE39*100/$H39),"")</f>
        <v/>
      </c>
      <c r="AM39" s="12"/>
      <c r="AN39" s="15" t="str">
        <f t="shared" ref="AN39:AN56" si="71">IF(OR(AG39="",AG39=88888),"",AG39/24/60/60)</f>
        <v/>
      </c>
      <c r="AO39" s="15" t="str">
        <f t="shared" ref="AO39:AO56" si="72">IF(OR(AH39="",AH39=88888),"",AH39/24/60/60)</f>
        <v/>
      </c>
      <c r="AP39" s="15" t="str">
        <f t="shared" ref="AP39:AP56" si="73">IF(OR(AI39="",AI39=88888),"",AI39/24/60/60)</f>
        <v/>
      </c>
      <c r="AQ39" s="15" t="str">
        <f t="shared" ref="AQ39:AQ56" si="74">IF(OR(AJ39="",AJ39=88888),"",AJ39/24/60/60)</f>
        <v/>
      </c>
      <c r="AR39" s="15" t="str">
        <f t="shared" ref="AR39:AR56" si="75">IF(OR(AK39="",AK39=88888),"",AK39/24/60/60)</f>
        <v/>
      </c>
      <c r="AS39" s="15" t="str">
        <f t="shared" ref="AS39:AS56" si="76">IF(OR(AL39="",AL39=88888),"",AL39/24/60/60)</f>
        <v/>
      </c>
      <c r="AT39" s="15"/>
      <c r="AU39" s="11" t="str">
        <f t="shared" ref="AU39:AU56" si="77">IF(I39&lt;&gt;"",    IF(S39=1,RANK(AG39,AG$7:AG$56,1),IF(S39=2,I$2+1,IF(S39=3,$I$1+1,""))), "")</f>
        <v/>
      </c>
      <c r="AV39" s="11" t="str">
        <f t="shared" ref="AV39:AV56" si="78">IF(J39&lt;&gt;"",    IF(T39=1,RANK(AH39,AH$7:AH$56,1),IF(T39=2,J$2+1,IF(T39=3,$I$1+1,""))), "")</f>
        <v/>
      </c>
      <c r="AW39" s="11" t="str">
        <f t="shared" ref="AW39:AW56" si="79">IF(K39&lt;&gt;"",    IF(U39=1,RANK(AI39,AI$7:AI$56,1),IF(U39=2,K$2+1,IF(U39=3,$I$1+1,""))), "")</f>
        <v/>
      </c>
      <c r="AX39" s="11" t="str">
        <f t="shared" ref="AX39:AX56" si="80">IF(L39&lt;&gt;"",    IF(V39=1,RANK(AJ39,AJ$7:AJ$56,1),IF(V39=2,L$2+1,IF(V39=3,$I$1+1,""))), "")</f>
        <v/>
      </c>
      <c r="AY39" s="11" t="str">
        <f t="shared" ref="AY39:AY56" si="81">IF(M39&lt;&gt;"",    IF(W39=1,RANK(AK39,AK$7:AK$56,1),IF(W39=2,M$2+1,IF(W39=3,$I$1+1,""))), "")</f>
        <v/>
      </c>
      <c r="AZ39" s="11" t="str">
        <f t="shared" ref="AZ39:AZ56" si="82">IF(N39&lt;&gt;"",    IF(X39=1,RANK(AL39,AL$7:AL$56,1),IF(X39=2,N$2+1,IF(X39=3,$I$1+1,""))), "")</f>
        <v/>
      </c>
      <c r="BA39" s="31"/>
      <c r="BB39" s="11" t="str">
        <f t="shared" ref="BB39:BB56" si="83">IF(AU39="","",VLOOKUP(AU39,Punten,2,FALSE))</f>
        <v/>
      </c>
      <c r="BC39" s="11" t="str">
        <f t="shared" ref="BC39:BC56" si="84">IF(AV39="","",IF(J39&gt;0,VLOOKUP(AV39,Punten,2,FALSE),0))</f>
        <v/>
      </c>
      <c r="BD39" s="11" t="str">
        <f t="shared" ref="BD39:BD56" si="85">IF(AW39="","",IF(K39&gt;0,VLOOKUP(AW39,Punten,2,FALSE),0))</f>
        <v/>
      </c>
      <c r="BE39" s="11" t="str">
        <f t="shared" ref="BE39:BE56" si="86">IF(AX39="","",IF(AG39&gt;0,VLOOKUP(AX39,Punten,2,FALSE),0))</f>
        <v/>
      </c>
      <c r="BF39" s="11" t="str">
        <f t="shared" ref="BF39:BF56" si="87">IF(AY39="","",IF(AH39&gt;0,VLOOKUP(AY39,Punten,2,FALSE),0))</f>
        <v/>
      </c>
      <c r="BG39" s="11" t="str">
        <f t="shared" ref="BG39:BG56" si="88">IF(AZ39="","",IF(AI39&gt;0,VLOOKUP(AZ39,Punten,2,FALSE),0))</f>
        <v/>
      </c>
    </row>
    <row r="40" spans="2:59">
      <c r="B40" s="11" t="str">
        <f t="shared" si="45"/>
        <v/>
      </c>
      <c r="C40" s="29"/>
      <c r="D40" s="65" t="str">
        <f t="shared" si="46"/>
        <v/>
      </c>
      <c r="E40" s="10" t="str">
        <f t="shared" si="47"/>
        <v/>
      </c>
      <c r="F40" s="10" t="str">
        <f t="shared" si="48"/>
        <v/>
      </c>
      <c r="G40" s="31" t="str">
        <f t="shared" si="49"/>
        <v/>
      </c>
      <c r="H40" s="11" t="str">
        <f t="shared" si="50"/>
        <v/>
      </c>
      <c r="I40" s="61"/>
      <c r="J40" s="61"/>
      <c r="K40" s="61"/>
      <c r="L40" s="61"/>
      <c r="M40" s="61"/>
      <c r="N40" s="61"/>
      <c r="O40" s="67"/>
      <c r="P40" s="11" t="str">
        <f t="shared" si="51"/>
        <v/>
      </c>
      <c r="Q40" s="12" t="str">
        <f t="shared" si="52"/>
        <v/>
      </c>
      <c r="R40" s="12"/>
      <c r="S40" s="12" t="str">
        <f t="shared" si="53"/>
        <v/>
      </c>
      <c r="T40" s="12" t="str">
        <f t="shared" si="54"/>
        <v/>
      </c>
      <c r="U40" s="12" t="str">
        <f t="shared" si="55"/>
        <v/>
      </c>
      <c r="V40" s="12" t="str">
        <f t="shared" si="56"/>
        <v/>
      </c>
      <c r="W40" s="12" t="str">
        <f t="shared" si="57"/>
        <v/>
      </c>
      <c r="X40" s="12" t="str">
        <f t="shared" si="58"/>
        <v/>
      </c>
      <c r="Y40" s="12"/>
      <c r="Z40" s="9" t="str">
        <f t="shared" si="59"/>
        <v/>
      </c>
      <c r="AA40" s="9" t="str">
        <f t="shared" si="60"/>
        <v/>
      </c>
      <c r="AB40" s="9" t="str">
        <f t="shared" si="61"/>
        <v/>
      </c>
      <c r="AC40" s="9" t="str">
        <f t="shared" si="62"/>
        <v/>
      </c>
      <c r="AD40" s="9" t="str">
        <f t="shared" si="63"/>
        <v/>
      </c>
      <c r="AE40" s="9" t="str">
        <f t="shared" si="64"/>
        <v/>
      </c>
      <c r="AF40" s="9"/>
      <c r="AG40" s="12" t="str">
        <f t="shared" si="65"/>
        <v/>
      </c>
      <c r="AH40" s="12" t="str">
        <f t="shared" si="66"/>
        <v/>
      </c>
      <c r="AI40" s="12" t="str">
        <f t="shared" si="67"/>
        <v/>
      </c>
      <c r="AJ40" s="12" t="str">
        <f t="shared" si="68"/>
        <v/>
      </c>
      <c r="AK40" s="12" t="str">
        <f t="shared" si="69"/>
        <v/>
      </c>
      <c r="AL40" s="12" t="str">
        <f t="shared" si="70"/>
        <v/>
      </c>
      <c r="AM40" s="12"/>
      <c r="AN40" s="15" t="str">
        <f t="shared" si="71"/>
        <v/>
      </c>
      <c r="AO40" s="15" t="str">
        <f t="shared" si="72"/>
        <v/>
      </c>
      <c r="AP40" s="15" t="str">
        <f t="shared" si="73"/>
        <v/>
      </c>
      <c r="AQ40" s="15" t="str">
        <f t="shared" si="74"/>
        <v/>
      </c>
      <c r="AR40" s="15" t="str">
        <f t="shared" si="75"/>
        <v/>
      </c>
      <c r="AS40" s="15" t="str">
        <f t="shared" si="76"/>
        <v/>
      </c>
      <c r="AT40" s="15"/>
      <c r="AU40" s="11" t="str">
        <f t="shared" si="77"/>
        <v/>
      </c>
      <c r="AV40" s="11" t="str">
        <f t="shared" si="78"/>
        <v/>
      </c>
      <c r="AW40" s="11" t="str">
        <f t="shared" si="79"/>
        <v/>
      </c>
      <c r="AX40" s="11" t="str">
        <f t="shared" si="80"/>
        <v/>
      </c>
      <c r="AY40" s="11" t="str">
        <f t="shared" si="81"/>
        <v/>
      </c>
      <c r="AZ40" s="11" t="str">
        <f t="shared" si="82"/>
        <v/>
      </c>
      <c r="BA40" s="31"/>
      <c r="BB40" s="11" t="str">
        <f t="shared" si="83"/>
        <v/>
      </c>
      <c r="BC40" s="11" t="str">
        <f t="shared" si="84"/>
        <v/>
      </c>
      <c r="BD40" s="11" t="str">
        <f t="shared" si="85"/>
        <v/>
      </c>
      <c r="BE40" s="11" t="str">
        <f t="shared" si="86"/>
        <v/>
      </c>
      <c r="BF40" s="11" t="str">
        <f t="shared" si="87"/>
        <v/>
      </c>
      <c r="BG40" s="11" t="str">
        <f t="shared" si="88"/>
        <v/>
      </c>
    </row>
    <row r="41" spans="2:59">
      <c r="B41" s="11" t="str">
        <f t="shared" si="45"/>
        <v/>
      </c>
      <c r="C41" s="29"/>
      <c r="D41" s="65" t="str">
        <f t="shared" si="46"/>
        <v/>
      </c>
      <c r="E41" s="10" t="str">
        <f t="shared" si="47"/>
        <v/>
      </c>
      <c r="F41" s="10" t="str">
        <f t="shared" si="48"/>
        <v/>
      </c>
      <c r="G41" s="31" t="str">
        <f t="shared" si="49"/>
        <v/>
      </c>
      <c r="H41" s="11" t="str">
        <f t="shared" si="50"/>
        <v/>
      </c>
      <c r="I41" s="61"/>
      <c r="J41" s="61"/>
      <c r="K41" s="61"/>
      <c r="L41" s="61"/>
      <c r="M41" s="61"/>
      <c r="N41" s="61"/>
      <c r="O41" s="67"/>
      <c r="P41" s="11" t="str">
        <f t="shared" si="51"/>
        <v/>
      </c>
      <c r="Q41" s="12" t="str">
        <f t="shared" si="52"/>
        <v/>
      </c>
      <c r="R41" s="12"/>
      <c r="S41" s="12" t="str">
        <f t="shared" si="53"/>
        <v/>
      </c>
      <c r="T41" s="12" t="str">
        <f t="shared" si="54"/>
        <v/>
      </c>
      <c r="U41" s="12" t="str">
        <f t="shared" si="55"/>
        <v/>
      </c>
      <c r="V41" s="12" t="str">
        <f t="shared" si="56"/>
        <v/>
      </c>
      <c r="W41" s="12" t="str">
        <f t="shared" si="57"/>
        <v/>
      </c>
      <c r="X41" s="12" t="str">
        <f t="shared" si="58"/>
        <v/>
      </c>
      <c r="Y41" s="12"/>
      <c r="Z41" s="9" t="str">
        <f t="shared" si="59"/>
        <v/>
      </c>
      <c r="AA41" s="9" t="str">
        <f t="shared" si="60"/>
        <v/>
      </c>
      <c r="AB41" s="9" t="str">
        <f t="shared" si="61"/>
        <v/>
      </c>
      <c r="AC41" s="9" t="str">
        <f t="shared" si="62"/>
        <v/>
      </c>
      <c r="AD41" s="9" t="str">
        <f t="shared" si="63"/>
        <v/>
      </c>
      <c r="AE41" s="9" t="str">
        <f t="shared" si="64"/>
        <v/>
      </c>
      <c r="AF41" s="9"/>
      <c r="AG41" s="12" t="str">
        <f t="shared" si="65"/>
        <v/>
      </c>
      <c r="AH41" s="12" t="str">
        <f t="shared" si="66"/>
        <v/>
      </c>
      <c r="AI41" s="12" t="str">
        <f t="shared" si="67"/>
        <v/>
      </c>
      <c r="AJ41" s="12" t="str">
        <f t="shared" si="68"/>
        <v/>
      </c>
      <c r="AK41" s="12" t="str">
        <f t="shared" si="69"/>
        <v/>
      </c>
      <c r="AL41" s="12" t="str">
        <f t="shared" si="70"/>
        <v/>
      </c>
      <c r="AM41" s="12"/>
      <c r="AN41" s="15" t="str">
        <f t="shared" si="71"/>
        <v/>
      </c>
      <c r="AO41" s="15" t="str">
        <f t="shared" si="72"/>
        <v/>
      </c>
      <c r="AP41" s="15" t="str">
        <f t="shared" si="73"/>
        <v/>
      </c>
      <c r="AQ41" s="15" t="str">
        <f t="shared" si="74"/>
        <v/>
      </c>
      <c r="AR41" s="15" t="str">
        <f t="shared" si="75"/>
        <v/>
      </c>
      <c r="AS41" s="15" t="str">
        <f t="shared" si="76"/>
        <v/>
      </c>
      <c r="AT41" s="15"/>
      <c r="AU41" s="11" t="str">
        <f t="shared" si="77"/>
        <v/>
      </c>
      <c r="AV41" s="11" t="str">
        <f t="shared" si="78"/>
        <v/>
      </c>
      <c r="AW41" s="11" t="str">
        <f t="shared" si="79"/>
        <v/>
      </c>
      <c r="AX41" s="11" t="str">
        <f t="shared" si="80"/>
        <v/>
      </c>
      <c r="AY41" s="11" t="str">
        <f t="shared" si="81"/>
        <v/>
      </c>
      <c r="AZ41" s="11" t="str">
        <f t="shared" si="82"/>
        <v/>
      </c>
      <c r="BA41" s="31"/>
      <c r="BB41" s="11" t="str">
        <f t="shared" si="83"/>
        <v/>
      </c>
      <c r="BC41" s="11" t="str">
        <f t="shared" si="84"/>
        <v/>
      </c>
      <c r="BD41" s="11" t="str">
        <f t="shared" si="85"/>
        <v/>
      </c>
      <c r="BE41" s="11" t="str">
        <f t="shared" si="86"/>
        <v/>
      </c>
      <c r="BF41" s="11" t="str">
        <f t="shared" si="87"/>
        <v/>
      </c>
      <c r="BG41" s="11" t="str">
        <f t="shared" si="88"/>
        <v/>
      </c>
    </row>
    <row r="42" spans="2:59">
      <c r="B42" s="11" t="str">
        <f t="shared" si="45"/>
        <v/>
      </c>
      <c r="C42" s="29"/>
      <c r="D42" s="65" t="str">
        <f t="shared" si="46"/>
        <v/>
      </c>
      <c r="E42" s="10" t="str">
        <f t="shared" si="47"/>
        <v/>
      </c>
      <c r="F42" s="10" t="str">
        <f t="shared" si="48"/>
        <v/>
      </c>
      <c r="G42" s="31" t="str">
        <f t="shared" si="49"/>
        <v/>
      </c>
      <c r="H42" s="11" t="str">
        <f t="shared" si="50"/>
        <v/>
      </c>
      <c r="I42" s="61"/>
      <c r="J42" s="61"/>
      <c r="K42" s="61"/>
      <c r="L42" s="61"/>
      <c r="M42" s="61"/>
      <c r="N42" s="61"/>
      <c r="O42" s="67"/>
      <c r="P42" s="11" t="str">
        <f t="shared" si="51"/>
        <v/>
      </c>
      <c r="Q42" s="12" t="str">
        <f t="shared" si="52"/>
        <v/>
      </c>
      <c r="R42" s="12"/>
      <c r="S42" s="12" t="str">
        <f t="shared" si="53"/>
        <v/>
      </c>
      <c r="T42" s="12" t="str">
        <f t="shared" si="54"/>
        <v/>
      </c>
      <c r="U42" s="12" t="str">
        <f t="shared" si="55"/>
        <v/>
      </c>
      <c r="V42" s="12" t="str">
        <f t="shared" si="56"/>
        <v/>
      </c>
      <c r="W42" s="12" t="str">
        <f t="shared" si="57"/>
        <v/>
      </c>
      <c r="X42" s="12" t="str">
        <f t="shared" si="58"/>
        <v/>
      </c>
      <c r="Y42" s="12"/>
      <c r="Z42" s="9" t="str">
        <f t="shared" si="59"/>
        <v/>
      </c>
      <c r="AA42" s="9" t="str">
        <f t="shared" si="60"/>
        <v/>
      </c>
      <c r="AB42" s="9" t="str">
        <f t="shared" si="61"/>
        <v/>
      </c>
      <c r="AC42" s="9" t="str">
        <f t="shared" si="62"/>
        <v/>
      </c>
      <c r="AD42" s="9" t="str">
        <f t="shared" si="63"/>
        <v/>
      </c>
      <c r="AE42" s="9" t="str">
        <f t="shared" si="64"/>
        <v/>
      </c>
      <c r="AF42" s="9"/>
      <c r="AG42" s="12" t="str">
        <f t="shared" si="65"/>
        <v/>
      </c>
      <c r="AH42" s="12" t="str">
        <f t="shared" si="66"/>
        <v/>
      </c>
      <c r="AI42" s="12" t="str">
        <f t="shared" si="67"/>
        <v/>
      </c>
      <c r="AJ42" s="12" t="str">
        <f t="shared" si="68"/>
        <v/>
      </c>
      <c r="AK42" s="12" t="str">
        <f t="shared" si="69"/>
        <v/>
      </c>
      <c r="AL42" s="12" t="str">
        <f t="shared" si="70"/>
        <v/>
      </c>
      <c r="AM42" s="12"/>
      <c r="AN42" s="15" t="str">
        <f t="shared" si="71"/>
        <v/>
      </c>
      <c r="AO42" s="15" t="str">
        <f t="shared" si="72"/>
        <v/>
      </c>
      <c r="AP42" s="15" t="str">
        <f t="shared" si="73"/>
        <v/>
      </c>
      <c r="AQ42" s="15" t="str">
        <f t="shared" si="74"/>
        <v/>
      </c>
      <c r="AR42" s="15" t="str">
        <f t="shared" si="75"/>
        <v/>
      </c>
      <c r="AS42" s="15" t="str">
        <f t="shared" si="76"/>
        <v/>
      </c>
      <c r="AT42" s="15"/>
      <c r="AU42" s="11" t="str">
        <f t="shared" si="77"/>
        <v/>
      </c>
      <c r="AV42" s="11" t="str">
        <f t="shared" si="78"/>
        <v/>
      </c>
      <c r="AW42" s="11" t="str">
        <f t="shared" si="79"/>
        <v/>
      </c>
      <c r="AX42" s="11" t="str">
        <f t="shared" si="80"/>
        <v/>
      </c>
      <c r="AY42" s="11" t="str">
        <f t="shared" si="81"/>
        <v/>
      </c>
      <c r="AZ42" s="11" t="str">
        <f t="shared" si="82"/>
        <v/>
      </c>
      <c r="BA42" s="31"/>
      <c r="BB42" s="11" t="str">
        <f t="shared" si="83"/>
        <v/>
      </c>
      <c r="BC42" s="11" t="str">
        <f t="shared" si="84"/>
        <v/>
      </c>
      <c r="BD42" s="11" t="str">
        <f t="shared" si="85"/>
        <v/>
      </c>
      <c r="BE42" s="11" t="str">
        <f t="shared" si="86"/>
        <v/>
      </c>
      <c r="BF42" s="11" t="str">
        <f t="shared" si="87"/>
        <v/>
      </c>
      <c r="BG42" s="11" t="str">
        <f t="shared" si="88"/>
        <v/>
      </c>
    </row>
    <row r="43" spans="2:59">
      <c r="B43" s="11" t="str">
        <f t="shared" si="45"/>
        <v/>
      </c>
      <c r="C43" s="29"/>
      <c r="D43" s="65" t="str">
        <f t="shared" si="46"/>
        <v/>
      </c>
      <c r="E43" s="10" t="str">
        <f t="shared" si="47"/>
        <v/>
      </c>
      <c r="F43" s="10" t="str">
        <f t="shared" si="48"/>
        <v/>
      </c>
      <c r="G43" s="31" t="str">
        <f t="shared" si="49"/>
        <v/>
      </c>
      <c r="H43" s="11" t="str">
        <f t="shared" si="50"/>
        <v/>
      </c>
      <c r="I43" s="61"/>
      <c r="J43" s="61"/>
      <c r="K43" s="61"/>
      <c r="L43" s="61"/>
      <c r="M43" s="61"/>
      <c r="N43" s="61"/>
      <c r="O43" s="67"/>
      <c r="P43" s="11" t="str">
        <f t="shared" si="51"/>
        <v/>
      </c>
      <c r="Q43" s="12" t="str">
        <f t="shared" si="52"/>
        <v/>
      </c>
      <c r="R43" s="12"/>
      <c r="S43" s="12" t="str">
        <f t="shared" si="53"/>
        <v/>
      </c>
      <c r="T43" s="12" t="str">
        <f t="shared" si="54"/>
        <v/>
      </c>
      <c r="U43" s="12" t="str">
        <f t="shared" si="55"/>
        <v/>
      </c>
      <c r="V43" s="12" t="str">
        <f t="shared" si="56"/>
        <v/>
      </c>
      <c r="W43" s="12" t="str">
        <f t="shared" si="57"/>
        <v/>
      </c>
      <c r="X43" s="12" t="str">
        <f t="shared" si="58"/>
        <v/>
      </c>
      <c r="Y43" s="12"/>
      <c r="Z43" s="9" t="str">
        <f t="shared" si="59"/>
        <v/>
      </c>
      <c r="AA43" s="9" t="str">
        <f t="shared" si="60"/>
        <v/>
      </c>
      <c r="AB43" s="9" t="str">
        <f t="shared" si="61"/>
        <v/>
      </c>
      <c r="AC43" s="9" t="str">
        <f t="shared" si="62"/>
        <v/>
      </c>
      <c r="AD43" s="9" t="str">
        <f t="shared" si="63"/>
        <v/>
      </c>
      <c r="AE43" s="9" t="str">
        <f t="shared" si="64"/>
        <v/>
      </c>
      <c r="AF43" s="9"/>
      <c r="AG43" s="12" t="str">
        <f t="shared" si="65"/>
        <v/>
      </c>
      <c r="AH43" s="12" t="str">
        <f t="shared" si="66"/>
        <v/>
      </c>
      <c r="AI43" s="12" t="str">
        <f t="shared" si="67"/>
        <v/>
      </c>
      <c r="AJ43" s="12" t="str">
        <f t="shared" si="68"/>
        <v/>
      </c>
      <c r="AK43" s="12" t="str">
        <f t="shared" si="69"/>
        <v/>
      </c>
      <c r="AL43" s="12" t="str">
        <f t="shared" si="70"/>
        <v/>
      </c>
      <c r="AM43" s="12"/>
      <c r="AN43" s="15" t="str">
        <f t="shared" si="71"/>
        <v/>
      </c>
      <c r="AO43" s="15" t="str">
        <f t="shared" si="72"/>
        <v/>
      </c>
      <c r="AP43" s="15" t="str">
        <f t="shared" si="73"/>
        <v/>
      </c>
      <c r="AQ43" s="15" t="str">
        <f t="shared" si="74"/>
        <v/>
      </c>
      <c r="AR43" s="15" t="str">
        <f t="shared" si="75"/>
        <v/>
      </c>
      <c r="AS43" s="15" t="str">
        <f t="shared" si="76"/>
        <v/>
      </c>
      <c r="AT43" s="15"/>
      <c r="AU43" s="11" t="str">
        <f t="shared" si="77"/>
        <v/>
      </c>
      <c r="AV43" s="11" t="str">
        <f t="shared" si="78"/>
        <v/>
      </c>
      <c r="AW43" s="11" t="str">
        <f t="shared" si="79"/>
        <v/>
      </c>
      <c r="AX43" s="11" t="str">
        <f t="shared" si="80"/>
        <v/>
      </c>
      <c r="AY43" s="11" t="str">
        <f t="shared" si="81"/>
        <v/>
      </c>
      <c r="AZ43" s="11" t="str">
        <f t="shared" si="82"/>
        <v/>
      </c>
      <c r="BA43" s="31"/>
      <c r="BB43" s="11" t="str">
        <f t="shared" si="83"/>
        <v/>
      </c>
      <c r="BC43" s="11" t="str">
        <f t="shared" si="84"/>
        <v/>
      </c>
      <c r="BD43" s="11" t="str">
        <f t="shared" si="85"/>
        <v/>
      </c>
      <c r="BE43" s="11" t="str">
        <f t="shared" si="86"/>
        <v/>
      </c>
      <c r="BF43" s="11" t="str">
        <f t="shared" si="87"/>
        <v/>
      </c>
      <c r="BG43" s="11" t="str">
        <f t="shared" si="88"/>
        <v/>
      </c>
    </row>
    <row r="44" spans="2:59">
      <c r="B44" s="11" t="str">
        <f t="shared" si="45"/>
        <v/>
      </c>
      <c r="C44" s="29"/>
      <c r="D44" s="65" t="str">
        <f t="shared" si="46"/>
        <v/>
      </c>
      <c r="E44" s="10" t="str">
        <f t="shared" si="47"/>
        <v/>
      </c>
      <c r="F44" s="10" t="str">
        <f t="shared" si="48"/>
        <v/>
      </c>
      <c r="G44" s="31" t="str">
        <f t="shared" si="49"/>
        <v/>
      </c>
      <c r="H44" s="11" t="str">
        <f t="shared" si="50"/>
        <v/>
      </c>
      <c r="I44" s="61"/>
      <c r="J44" s="61"/>
      <c r="K44" s="61"/>
      <c r="L44" s="61"/>
      <c r="M44" s="61"/>
      <c r="N44" s="61"/>
      <c r="O44" s="67"/>
      <c r="P44" s="11" t="str">
        <f t="shared" si="51"/>
        <v/>
      </c>
      <c r="Q44" s="12" t="str">
        <f t="shared" si="52"/>
        <v/>
      </c>
      <c r="R44" s="12"/>
      <c r="S44" s="12" t="str">
        <f t="shared" si="53"/>
        <v/>
      </c>
      <c r="T44" s="12" t="str">
        <f t="shared" si="54"/>
        <v/>
      </c>
      <c r="U44" s="12" t="str">
        <f t="shared" si="55"/>
        <v/>
      </c>
      <c r="V44" s="12" t="str">
        <f t="shared" si="56"/>
        <v/>
      </c>
      <c r="W44" s="12" t="str">
        <f t="shared" si="57"/>
        <v/>
      </c>
      <c r="X44" s="12" t="str">
        <f t="shared" si="58"/>
        <v/>
      </c>
      <c r="Y44" s="12"/>
      <c r="Z44" s="9" t="str">
        <f t="shared" si="59"/>
        <v/>
      </c>
      <c r="AA44" s="9" t="str">
        <f t="shared" si="60"/>
        <v/>
      </c>
      <c r="AB44" s="9" t="str">
        <f t="shared" si="61"/>
        <v/>
      </c>
      <c r="AC44" s="9" t="str">
        <f t="shared" si="62"/>
        <v/>
      </c>
      <c r="AD44" s="9" t="str">
        <f t="shared" si="63"/>
        <v/>
      </c>
      <c r="AE44" s="9" t="str">
        <f t="shared" si="64"/>
        <v/>
      </c>
      <c r="AF44" s="9"/>
      <c r="AG44" s="12" t="str">
        <f t="shared" si="65"/>
        <v/>
      </c>
      <c r="AH44" s="12" t="str">
        <f t="shared" si="66"/>
        <v/>
      </c>
      <c r="AI44" s="12" t="str">
        <f t="shared" si="67"/>
        <v/>
      </c>
      <c r="AJ44" s="12" t="str">
        <f t="shared" si="68"/>
        <v/>
      </c>
      <c r="AK44" s="12" t="str">
        <f t="shared" si="69"/>
        <v/>
      </c>
      <c r="AL44" s="12" t="str">
        <f t="shared" si="70"/>
        <v/>
      </c>
      <c r="AM44" s="12"/>
      <c r="AN44" s="15" t="str">
        <f t="shared" si="71"/>
        <v/>
      </c>
      <c r="AO44" s="15" t="str">
        <f t="shared" si="72"/>
        <v/>
      </c>
      <c r="AP44" s="15" t="str">
        <f t="shared" si="73"/>
        <v/>
      </c>
      <c r="AQ44" s="15" t="str">
        <f t="shared" si="74"/>
        <v/>
      </c>
      <c r="AR44" s="15" t="str">
        <f t="shared" si="75"/>
        <v/>
      </c>
      <c r="AS44" s="15" t="str">
        <f t="shared" si="76"/>
        <v/>
      </c>
      <c r="AT44" s="15"/>
      <c r="AU44" s="11" t="str">
        <f t="shared" si="77"/>
        <v/>
      </c>
      <c r="AV44" s="11" t="str">
        <f t="shared" si="78"/>
        <v/>
      </c>
      <c r="AW44" s="11" t="str">
        <f t="shared" si="79"/>
        <v/>
      </c>
      <c r="AX44" s="11" t="str">
        <f t="shared" si="80"/>
        <v/>
      </c>
      <c r="AY44" s="11" t="str">
        <f t="shared" si="81"/>
        <v/>
      </c>
      <c r="AZ44" s="11" t="str">
        <f t="shared" si="82"/>
        <v/>
      </c>
      <c r="BA44" s="31"/>
      <c r="BB44" s="11" t="str">
        <f t="shared" si="83"/>
        <v/>
      </c>
      <c r="BC44" s="11" t="str">
        <f t="shared" si="84"/>
        <v/>
      </c>
      <c r="BD44" s="11" t="str">
        <f t="shared" si="85"/>
        <v/>
      </c>
      <c r="BE44" s="11" t="str">
        <f t="shared" si="86"/>
        <v/>
      </c>
      <c r="BF44" s="11" t="str">
        <f t="shared" si="87"/>
        <v/>
      </c>
      <c r="BG44" s="11" t="str">
        <f t="shared" si="88"/>
        <v/>
      </c>
    </row>
    <row r="45" spans="2:59">
      <c r="B45" s="11" t="str">
        <f t="shared" si="45"/>
        <v/>
      </c>
      <c r="C45" s="29"/>
      <c r="D45" s="65" t="str">
        <f t="shared" si="46"/>
        <v/>
      </c>
      <c r="E45" s="10" t="str">
        <f t="shared" si="47"/>
        <v/>
      </c>
      <c r="F45" s="10" t="str">
        <f t="shared" si="48"/>
        <v/>
      </c>
      <c r="G45" s="31" t="str">
        <f t="shared" si="49"/>
        <v/>
      </c>
      <c r="H45" s="11" t="str">
        <f t="shared" si="50"/>
        <v/>
      </c>
      <c r="I45" s="61"/>
      <c r="J45" s="61"/>
      <c r="K45" s="61"/>
      <c r="L45" s="61"/>
      <c r="M45" s="61"/>
      <c r="N45" s="61"/>
      <c r="O45" s="67"/>
      <c r="P45" s="11" t="str">
        <f t="shared" si="51"/>
        <v/>
      </c>
      <c r="Q45" s="12" t="str">
        <f t="shared" si="52"/>
        <v/>
      </c>
      <c r="R45" s="12"/>
      <c r="S45" s="12" t="str">
        <f t="shared" si="53"/>
        <v/>
      </c>
      <c r="T45" s="12" t="str">
        <f t="shared" si="54"/>
        <v/>
      </c>
      <c r="U45" s="12" t="str">
        <f t="shared" si="55"/>
        <v/>
      </c>
      <c r="V45" s="12" t="str">
        <f t="shared" si="56"/>
        <v/>
      </c>
      <c r="W45" s="12" t="str">
        <f t="shared" si="57"/>
        <v/>
      </c>
      <c r="X45" s="12" t="str">
        <f t="shared" si="58"/>
        <v/>
      </c>
      <c r="Y45" s="12"/>
      <c r="Z45" s="9" t="str">
        <f t="shared" si="59"/>
        <v/>
      </c>
      <c r="AA45" s="9" t="str">
        <f t="shared" si="60"/>
        <v/>
      </c>
      <c r="AB45" s="9" t="str">
        <f t="shared" si="61"/>
        <v/>
      </c>
      <c r="AC45" s="9" t="str">
        <f t="shared" si="62"/>
        <v/>
      </c>
      <c r="AD45" s="9" t="str">
        <f t="shared" si="63"/>
        <v/>
      </c>
      <c r="AE45" s="9" t="str">
        <f t="shared" si="64"/>
        <v/>
      </c>
      <c r="AF45" s="9"/>
      <c r="AG45" s="12" t="str">
        <f t="shared" si="65"/>
        <v/>
      </c>
      <c r="AH45" s="12" t="str">
        <f t="shared" si="66"/>
        <v/>
      </c>
      <c r="AI45" s="12" t="str">
        <f t="shared" si="67"/>
        <v/>
      </c>
      <c r="AJ45" s="12" t="str">
        <f t="shared" si="68"/>
        <v/>
      </c>
      <c r="AK45" s="12" t="str">
        <f t="shared" si="69"/>
        <v/>
      </c>
      <c r="AL45" s="12" t="str">
        <f t="shared" si="70"/>
        <v/>
      </c>
      <c r="AM45" s="12"/>
      <c r="AN45" s="15" t="str">
        <f t="shared" si="71"/>
        <v/>
      </c>
      <c r="AO45" s="15" t="str">
        <f t="shared" si="72"/>
        <v/>
      </c>
      <c r="AP45" s="15" t="str">
        <f t="shared" si="73"/>
        <v/>
      </c>
      <c r="AQ45" s="15" t="str">
        <f t="shared" si="74"/>
        <v/>
      </c>
      <c r="AR45" s="15" t="str">
        <f t="shared" si="75"/>
        <v/>
      </c>
      <c r="AS45" s="15" t="str">
        <f t="shared" si="76"/>
        <v/>
      </c>
      <c r="AT45" s="15"/>
      <c r="AU45" s="11" t="str">
        <f t="shared" si="77"/>
        <v/>
      </c>
      <c r="AV45" s="11" t="str">
        <f t="shared" si="78"/>
        <v/>
      </c>
      <c r="AW45" s="11" t="str">
        <f t="shared" si="79"/>
        <v/>
      </c>
      <c r="AX45" s="11" t="str">
        <f t="shared" si="80"/>
        <v/>
      </c>
      <c r="AY45" s="11" t="str">
        <f t="shared" si="81"/>
        <v/>
      </c>
      <c r="AZ45" s="11" t="str">
        <f t="shared" si="82"/>
        <v/>
      </c>
      <c r="BA45" s="31"/>
      <c r="BB45" s="11" t="str">
        <f t="shared" si="83"/>
        <v/>
      </c>
      <c r="BC45" s="11" t="str">
        <f t="shared" si="84"/>
        <v/>
      </c>
      <c r="BD45" s="11" t="str">
        <f t="shared" si="85"/>
        <v/>
      </c>
      <c r="BE45" s="11" t="str">
        <f t="shared" si="86"/>
        <v/>
      </c>
      <c r="BF45" s="11" t="str">
        <f t="shared" si="87"/>
        <v/>
      </c>
      <c r="BG45" s="11" t="str">
        <f t="shared" si="88"/>
        <v/>
      </c>
    </row>
    <row r="46" spans="2:59">
      <c r="B46" s="11" t="str">
        <f t="shared" si="45"/>
        <v/>
      </c>
      <c r="C46" s="29"/>
      <c r="D46" s="65" t="str">
        <f t="shared" si="46"/>
        <v/>
      </c>
      <c r="E46" s="10" t="str">
        <f t="shared" si="47"/>
        <v/>
      </c>
      <c r="F46" s="10" t="str">
        <f t="shared" si="48"/>
        <v/>
      </c>
      <c r="G46" s="31" t="str">
        <f t="shared" si="49"/>
        <v/>
      </c>
      <c r="H46" s="11" t="str">
        <f t="shared" si="50"/>
        <v/>
      </c>
      <c r="I46" s="61"/>
      <c r="J46" s="61"/>
      <c r="K46" s="61"/>
      <c r="L46" s="61"/>
      <c r="M46" s="61"/>
      <c r="N46" s="61"/>
      <c r="O46" s="67"/>
      <c r="P46" s="11" t="str">
        <f t="shared" si="51"/>
        <v/>
      </c>
      <c r="Q46" s="12" t="str">
        <f t="shared" si="52"/>
        <v/>
      </c>
      <c r="R46" s="12"/>
      <c r="S46" s="12" t="str">
        <f t="shared" si="53"/>
        <v/>
      </c>
      <c r="T46" s="12" t="str">
        <f t="shared" si="54"/>
        <v/>
      </c>
      <c r="U46" s="12" t="str">
        <f t="shared" si="55"/>
        <v/>
      </c>
      <c r="V46" s="12" t="str">
        <f t="shared" si="56"/>
        <v/>
      </c>
      <c r="W46" s="12" t="str">
        <f t="shared" si="57"/>
        <v/>
      </c>
      <c r="X46" s="12" t="str">
        <f t="shared" si="58"/>
        <v/>
      </c>
      <c r="Y46" s="12"/>
      <c r="Z46" s="9" t="str">
        <f t="shared" si="59"/>
        <v/>
      </c>
      <c r="AA46" s="9" t="str">
        <f t="shared" si="60"/>
        <v/>
      </c>
      <c r="AB46" s="9" t="str">
        <f t="shared" si="61"/>
        <v/>
      </c>
      <c r="AC46" s="9" t="str">
        <f t="shared" si="62"/>
        <v/>
      </c>
      <c r="AD46" s="9" t="str">
        <f t="shared" si="63"/>
        <v/>
      </c>
      <c r="AE46" s="9" t="str">
        <f t="shared" si="64"/>
        <v/>
      </c>
      <c r="AF46" s="9"/>
      <c r="AG46" s="12" t="str">
        <f t="shared" si="65"/>
        <v/>
      </c>
      <c r="AH46" s="12" t="str">
        <f t="shared" si="66"/>
        <v/>
      </c>
      <c r="AI46" s="12" t="str">
        <f t="shared" si="67"/>
        <v/>
      </c>
      <c r="AJ46" s="12" t="str">
        <f t="shared" si="68"/>
        <v/>
      </c>
      <c r="AK46" s="12" t="str">
        <f t="shared" si="69"/>
        <v/>
      </c>
      <c r="AL46" s="12" t="str">
        <f t="shared" si="70"/>
        <v/>
      </c>
      <c r="AM46" s="12"/>
      <c r="AN46" s="15" t="str">
        <f t="shared" si="71"/>
        <v/>
      </c>
      <c r="AO46" s="15" t="str">
        <f t="shared" si="72"/>
        <v/>
      </c>
      <c r="AP46" s="15" t="str">
        <f t="shared" si="73"/>
        <v/>
      </c>
      <c r="AQ46" s="15" t="str">
        <f t="shared" si="74"/>
        <v/>
      </c>
      <c r="AR46" s="15" t="str">
        <f t="shared" si="75"/>
        <v/>
      </c>
      <c r="AS46" s="15" t="str">
        <f t="shared" si="76"/>
        <v/>
      </c>
      <c r="AT46" s="15"/>
      <c r="AU46" s="11" t="str">
        <f t="shared" si="77"/>
        <v/>
      </c>
      <c r="AV46" s="11" t="str">
        <f t="shared" si="78"/>
        <v/>
      </c>
      <c r="AW46" s="11" t="str">
        <f t="shared" si="79"/>
        <v/>
      </c>
      <c r="AX46" s="11" t="str">
        <f t="shared" si="80"/>
        <v/>
      </c>
      <c r="AY46" s="11" t="str">
        <f t="shared" si="81"/>
        <v/>
      </c>
      <c r="AZ46" s="11" t="str">
        <f t="shared" si="82"/>
        <v/>
      </c>
      <c r="BA46" s="31"/>
      <c r="BB46" s="11" t="str">
        <f t="shared" si="83"/>
        <v/>
      </c>
      <c r="BC46" s="11" t="str">
        <f t="shared" si="84"/>
        <v/>
      </c>
      <c r="BD46" s="11" t="str">
        <f t="shared" si="85"/>
        <v/>
      </c>
      <c r="BE46" s="11" t="str">
        <f t="shared" si="86"/>
        <v/>
      </c>
      <c r="BF46" s="11" t="str">
        <f t="shared" si="87"/>
        <v/>
      </c>
      <c r="BG46" s="11" t="str">
        <f t="shared" si="88"/>
        <v/>
      </c>
    </row>
    <row r="47" spans="2:59">
      <c r="B47" s="11" t="str">
        <f t="shared" si="45"/>
        <v/>
      </c>
      <c r="C47" s="29"/>
      <c r="D47" s="65" t="str">
        <f t="shared" si="46"/>
        <v/>
      </c>
      <c r="E47" s="10" t="str">
        <f t="shared" si="47"/>
        <v/>
      </c>
      <c r="F47" s="10" t="str">
        <f t="shared" si="48"/>
        <v/>
      </c>
      <c r="G47" s="31" t="str">
        <f t="shared" si="49"/>
        <v/>
      </c>
      <c r="H47" s="11" t="str">
        <f t="shared" si="50"/>
        <v/>
      </c>
      <c r="I47" s="61"/>
      <c r="J47" s="61"/>
      <c r="K47" s="61"/>
      <c r="L47" s="61"/>
      <c r="M47" s="61"/>
      <c r="N47" s="61"/>
      <c r="O47" s="67"/>
      <c r="P47" s="11" t="str">
        <f t="shared" si="51"/>
        <v/>
      </c>
      <c r="Q47" s="12" t="str">
        <f t="shared" si="52"/>
        <v/>
      </c>
      <c r="R47" s="12"/>
      <c r="S47" s="12" t="str">
        <f t="shared" si="53"/>
        <v/>
      </c>
      <c r="T47" s="12" t="str">
        <f t="shared" si="54"/>
        <v/>
      </c>
      <c r="U47" s="12" t="str">
        <f t="shared" si="55"/>
        <v/>
      </c>
      <c r="V47" s="12" t="str">
        <f t="shared" si="56"/>
        <v/>
      </c>
      <c r="W47" s="12" t="str">
        <f t="shared" si="57"/>
        <v/>
      </c>
      <c r="X47" s="12" t="str">
        <f t="shared" si="58"/>
        <v/>
      </c>
      <c r="Y47" s="12"/>
      <c r="Z47" s="9" t="str">
        <f t="shared" si="59"/>
        <v/>
      </c>
      <c r="AA47" s="9" t="str">
        <f t="shared" si="60"/>
        <v/>
      </c>
      <c r="AB47" s="9" t="str">
        <f t="shared" si="61"/>
        <v/>
      </c>
      <c r="AC47" s="9" t="str">
        <f t="shared" si="62"/>
        <v/>
      </c>
      <c r="AD47" s="9" t="str">
        <f t="shared" si="63"/>
        <v/>
      </c>
      <c r="AE47" s="9" t="str">
        <f t="shared" si="64"/>
        <v/>
      </c>
      <c r="AF47" s="9"/>
      <c r="AG47" s="12" t="str">
        <f t="shared" si="65"/>
        <v/>
      </c>
      <c r="AH47" s="12" t="str">
        <f t="shared" si="66"/>
        <v/>
      </c>
      <c r="AI47" s="12" t="str">
        <f t="shared" si="67"/>
        <v/>
      </c>
      <c r="AJ47" s="12" t="str">
        <f t="shared" si="68"/>
        <v/>
      </c>
      <c r="AK47" s="12" t="str">
        <f t="shared" si="69"/>
        <v/>
      </c>
      <c r="AL47" s="12" t="str">
        <f t="shared" si="70"/>
        <v/>
      </c>
      <c r="AM47" s="12"/>
      <c r="AN47" s="15" t="str">
        <f t="shared" si="71"/>
        <v/>
      </c>
      <c r="AO47" s="15" t="str">
        <f t="shared" si="72"/>
        <v/>
      </c>
      <c r="AP47" s="15" t="str">
        <f t="shared" si="73"/>
        <v/>
      </c>
      <c r="AQ47" s="15" t="str">
        <f t="shared" si="74"/>
        <v/>
      </c>
      <c r="AR47" s="15" t="str">
        <f t="shared" si="75"/>
        <v/>
      </c>
      <c r="AS47" s="15" t="str">
        <f t="shared" si="76"/>
        <v/>
      </c>
      <c r="AT47" s="15"/>
      <c r="AU47" s="11" t="str">
        <f t="shared" si="77"/>
        <v/>
      </c>
      <c r="AV47" s="11" t="str">
        <f t="shared" si="78"/>
        <v/>
      </c>
      <c r="AW47" s="11" t="str">
        <f t="shared" si="79"/>
        <v/>
      </c>
      <c r="AX47" s="11" t="str">
        <f t="shared" si="80"/>
        <v/>
      </c>
      <c r="AY47" s="11" t="str">
        <f t="shared" si="81"/>
        <v/>
      </c>
      <c r="AZ47" s="11" t="str">
        <f t="shared" si="82"/>
        <v/>
      </c>
      <c r="BA47" s="31"/>
      <c r="BB47" s="11" t="str">
        <f t="shared" si="83"/>
        <v/>
      </c>
      <c r="BC47" s="11" t="str">
        <f t="shared" si="84"/>
        <v/>
      </c>
      <c r="BD47" s="11" t="str">
        <f t="shared" si="85"/>
        <v/>
      </c>
      <c r="BE47" s="11" t="str">
        <f t="shared" si="86"/>
        <v/>
      </c>
      <c r="BF47" s="11" t="str">
        <f t="shared" si="87"/>
        <v/>
      </c>
      <c r="BG47" s="11" t="str">
        <f t="shared" si="88"/>
        <v/>
      </c>
    </row>
    <row r="48" spans="2:59">
      <c r="B48" s="11" t="str">
        <f t="shared" si="45"/>
        <v/>
      </c>
      <c r="C48" s="29"/>
      <c r="D48" s="65" t="str">
        <f t="shared" si="46"/>
        <v/>
      </c>
      <c r="E48" s="10" t="str">
        <f t="shared" si="47"/>
        <v/>
      </c>
      <c r="F48" s="10" t="str">
        <f t="shared" si="48"/>
        <v/>
      </c>
      <c r="G48" s="31" t="str">
        <f t="shared" si="49"/>
        <v/>
      </c>
      <c r="H48" s="11" t="str">
        <f t="shared" si="50"/>
        <v/>
      </c>
      <c r="I48" s="61"/>
      <c r="J48" s="61"/>
      <c r="K48" s="61"/>
      <c r="L48" s="61"/>
      <c r="M48" s="61"/>
      <c r="N48" s="61"/>
      <c r="O48" s="67"/>
      <c r="P48" s="11" t="str">
        <f t="shared" si="51"/>
        <v/>
      </c>
      <c r="Q48" s="12" t="str">
        <f t="shared" si="52"/>
        <v/>
      </c>
      <c r="R48" s="12"/>
      <c r="S48" s="12" t="str">
        <f t="shared" si="53"/>
        <v/>
      </c>
      <c r="T48" s="12" t="str">
        <f t="shared" si="54"/>
        <v/>
      </c>
      <c r="U48" s="12" t="str">
        <f t="shared" si="55"/>
        <v/>
      </c>
      <c r="V48" s="12" t="str">
        <f t="shared" si="56"/>
        <v/>
      </c>
      <c r="W48" s="12" t="str">
        <f t="shared" si="57"/>
        <v/>
      </c>
      <c r="X48" s="12" t="str">
        <f t="shared" si="58"/>
        <v/>
      </c>
      <c r="Y48" s="12"/>
      <c r="Z48" s="9" t="str">
        <f t="shared" si="59"/>
        <v/>
      </c>
      <c r="AA48" s="9" t="str">
        <f t="shared" si="60"/>
        <v/>
      </c>
      <c r="AB48" s="9" t="str">
        <f t="shared" si="61"/>
        <v/>
      </c>
      <c r="AC48" s="9" t="str">
        <f t="shared" si="62"/>
        <v/>
      </c>
      <c r="AD48" s="9" t="str">
        <f t="shared" si="63"/>
        <v/>
      </c>
      <c r="AE48" s="9" t="str">
        <f t="shared" si="64"/>
        <v/>
      </c>
      <c r="AF48" s="9"/>
      <c r="AG48" s="12" t="str">
        <f t="shared" si="65"/>
        <v/>
      </c>
      <c r="AH48" s="12" t="str">
        <f t="shared" si="66"/>
        <v/>
      </c>
      <c r="AI48" s="12" t="str">
        <f t="shared" si="67"/>
        <v/>
      </c>
      <c r="AJ48" s="12" t="str">
        <f t="shared" si="68"/>
        <v/>
      </c>
      <c r="AK48" s="12" t="str">
        <f t="shared" si="69"/>
        <v/>
      </c>
      <c r="AL48" s="12" t="str">
        <f t="shared" si="70"/>
        <v/>
      </c>
      <c r="AM48" s="12"/>
      <c r="AN48" s="15" t="str">
        <f t="shared" si="71"/>
        <v/>
      </c>
      <c r="AO48" s="15" t="str">
        <f t="shared" si="72"/>
        <v/>
      </c>
      <c r="AP48" s="15" t="str">
        <f t="shared" si="73"/>
        <v/>
      </c>
      <c r="AQ48" s="15" t="str">
        <f t="shared" si="74"/>
        <v/>
      </c>
      <c r="AR48" s="15" t="str">
        <f t="shared" si="75"/>
        <v/>
      </c>
      <c r="AS48" s="15" t="str">
        <f t="shared" si="76"/>
        <v/>
      </c>
      <c r="AT48" s="15"/>
      <c r="AU48" s="11" t="str">
        <f t="shared" si="77"/>
        <v/>
      </c>
      <c r="AV48" s="11" t="str">
        <f t="shared" si="78"/>
        <v/>
      </c>
      <c r="AW48" s="11" t="str">
        <f t="shared" si="79"/>
        <v/>
      </c>
      <c r="AX48" s="11" t="str">
        <f t="shared" si="80"/>
        <v/>
      </c>
      <c r="AY48" s="11" t="str">
        <f t="shared" si="81"/>
        <v/>
      </c>
      <c r="AZ48" s="11" t="str">
        <f t="shared" si="82"/>
        <v/>
      </c>
      <c r="BA48" s="31"/>
      <c r="BB48" s="11" t="str">
        <f t="shared" si="83"/>
        <v/>
      </c>
      <c r="BC48" s="11" t="str">
        <f t="shared" si="84"/>
        <v/>
      </c>
      <c r="BD48" s="11" t="str">
        <f t="shared" si="85"/>
        <v/>
      </c>
      <c r="BE48" s="11" t="str">
        <f t="shared" si="86"/>
        <v/>
      </c>
      <c r="BF48" s="11" t="str">
        <f t="shared" si="87"/>
        <v/>
      </c>
      <c r="BG48" s="11" t="str">
        <f t="shared" si="88"/>
        <v/>
      </c>
    </row>
    <row r="49" spans="2:59">
      <c r="B49" s="11" t="str">
        <f t="shared" si="45"/>
        <v/>
      </c>
      <c r="C49" s="29"/>
      <c r="D49" s="65" t="str">
        <f t="shared" si="46"/>
        <v/>
      </c>
      <c r="E49" s="10" t="str">
        <f t="shared" si="47"/>
        <v/>
      </c>
      <c r="F49" s="10" t="str">
        <f t="shared" si="48"/>
        <v/>
      </c>
      <c r="G49" s="31" t="str">
        <f t="shared" si="49"/>
        <v/>
      </c>
      <c r="H49" s="11" t="str">
        <f t="shared" si="50"/>
        <v/>
      </c>
      <c r="I49" s="61"/>
      <c r="J49" s="61"/>
      <c r="K49" s="61"/>
      <c r="L49" s="61"/>
      <c r="M49" s="61"/>
      <c r="N49" s="61"/>
      <c r="O49" s="67"/>
      <c r="P49" s="11" t="str">
        <f t="shared" si="51"/>
        <v/>
      </c>
      <c r="Q49" s="12" t="str">
        <f t="shared" si="52"/>
        <v/>
      </c>
      <c r="R49" s="12"/>
      <c r="S49" s="12" t="str">
        <f t="shared" si="53"/>
        <v/>
      </c>
      <c r="T49" s="12" t="str">
        <f t="shared" si="54"/>
        <v/>
      </c>
      <c r="U49" s="12" t="str">
        <f t="shared" si="55"/>
        <v/>
      </c>
      <c r="V49" s="12" t="str">
        <f t="shared" si="56"/>
        <v/>
      </c>
      <c r="W49" s="12" t="str">
        <f t="shared" si="57"/>
        <v/>
      </c>
      <c r="X49" s="12" t="str">
        <f t="shared" si="58"/>
        <v/>
      </c>
      <c r="Y49" s="12"/>
      <c r="Z49" s="9" t="str">
        <f t="shared" si="59"/>
        <v/>
      </c>
      <c r="AA49" s="9" t="str">
        <f t="shared" si="60"/>
        <v/>
      </c>
      <c r="AB49" s="9" t="str">
        <f t="shared" si="61"/>
        <v/>
      </c>
      <c r="AC49" s="9" t="str">
        <f t="shared" si="62"/>
        <v/>
      </c>
      <c r="AD49" s="9" t="str">
        <f t="shared" si="63"/>
        <v/>
      </c>
      <c r="AE49" s="9" t="str">
        <f t="shared" si="64"/>
        <v/>
      </c>
      <c r="AF49" s="9"/>
      <c r="AG49" s="12" t="str">
        <f t="shared" si="65"/>
        <v/>
      </c>
      <c r="AH49" s="12" t="str">
        <f t="shared" si="66"/>
        <v/>
      </c>
      <c r="AI49" s="12" t="str">
        <f t="shared" si="67"/>
        <v/>
      </c>
      <c r="AJ49" s="12" t="str">
        <f t="shared" si="68"/>
        <v/>
      </c>
      <c r="AK49" s="12" t="str">
        <f t="shared" si="69"/>
        <v/>
      </c>
      <c r="AL49" s="12" t="str">
        <f t="shared" si="70"/>
        <v/>
      </c>
      <c r="AM49" s="12"/>
      <c r="AN49" s="15" t="str">
        <f t="shared" si="71"/>
        <v/>
      </c>
      <c r="AO49" s="15" t="str">
        <f t="shared" si="72"/>
        <v/>
      </c>
      <c r="AP49" s="15" t="str">
        <f t="shared" si="73"/>
        <v/>
      </c>
      <c r="AQ49" s="15" t="str">
        <f t="shared" si="74"/>
        <v/>
      </c>
      <c r="AR49" s="15" t="str">
        <f t="shared" si="75"/>
        <v/>
      </c>
      <c r="AS49" s="15" t="str">
        <f t="shared" si="76"/>
        <v/>
      </c>
      <c r="AT49" s="15"/>
      <c r="AU49" s="11" t="str">
        <f t="shared" si="77"/>
        <v/>
      </c>
      <c r="AV49" s="11" t="str">
        <f t="shared" si="78"/>
        <v/>
      </c>
      <c r="AW49" s="11" t="str">
        <f t="shared" si="79"/>
        <v/>
      </c>
      <c r="AX49" s="11" t="str">
        <f t="shared" si="80"/>
        <v/>
      </c>
      <c r="AY49" s="11" t="str">
        <f t="shared" si="81"/>
        <v/>
      </c>
      <c r="AZ49" s="11" t="str">
        <f t="shared" si="82"/>
        <v/>
      </c>
      <c r="BA49" s="31"/>
      <c r="BB49" s="11" t="str">
        <f t="shared" si="83"/>
        <v/>
      </c>
      <c r="BC49" s="11" t="str">
        <f t="shared" si="84"/>
        <v/>
      </c>
      <c r="BD49" s="11" t="str">
        <f t="shared" si="85"/>
        <v/>
      </c>
      <c r="BE49" s="11" t="str">
        <f t="shared" si="86"/>
        <v/>
      </c>
      <c r="BF49" s="11" t="str">
        <f t="shared" si="87"/>
        <v/>
      </c>
      <c r="BG49" s="11" t="str">
        <f t="shared" si="88"/>
        <v/>
      </c>
    </row>
    <row r="50" spans="2:59">
      <c r="B50" s="11" t="str">
        <f t="shared" si="45"/>
        <v/>
      </c>
      <c r="C50" s="29"/>
      <c r="D50" s="65" t="str">
        <f t="shared" si="46"/>
        <v/>
      </c>
      <c r="E50" s="10" t="str">
        <f t="shared" si="47"/>
        <v/>
      </c>
      <c r="F50" s="10" t="str">
        <f t="shared" si="48"/>
        <v/>
      </c>
      <c r="G50" s="31" t="str">
        <f t="shared" si="49"/>
        <v/>
      </c>
      <c r="H50" s="11" t="str">
        <f t="shared" si="50"/>
        <v/>
      </c>
      <c r="I50" s="61"/>
      <c r="J50" s="61"/>
      <c r="K50" s="61"/>
      <c r="L50" s="61"/>
      <c r="M50" s="61"/>
      <c r="N50" s="61"/>
      <c r="O50" s="67"/>
      <c r="P50" s="11" t="str">
        <f t="shared" si="51"/>
        <v/>
      </c>
      <c r="Q50" s="12" t="str">
        <f t="shared" si="52"/>
        <v/>
      </c>
      <c r="R50" s="12"/>
      <c r="S50" s="12" t="str">
        <f t="shared" si="53"/>
        <v/>
      </c>
      <c r="T50" s="12" t="str">
        <f t="shared" si="54"/>
        <v/>
      </c>
      <c r="U50" s="12" t="str">
        <f t="shared" si="55"/>
        <v/>
      </c>
      <c r="V50" s="12" t="str">
        <f t="shared" si="56"/>
        <v/>
      </c>
      <c r="W50" s="12" t="str">
        <f t="shared" si="57"/>
        <v/>
      </c>
      <c r="X50" s="12" t="str">
        <f t="shared" si="58"/>
        <v/>
      </c>
      <c r="Y50" s="12"/>
      <c r="Z50" s="9" t="str">
        <f t="shared" si="59"/>
        <v/>
      </c>
      <c r="AA50" s="9" t="str">
        <f t="shared" si="60"/>
        <v/>
      </c>
      <c r="AB50" s="9" t="str">
        <f t="shared" si="61"/>
        <v/>
      </c>
      <c r="AC50" s="9" t="str">
        <f t="shared" si="62"/>
        <v/>
      </c>
      <c r="AD50" s="9" t="str">
        <f t="shared" si="63"/>
        <v/>
      </c>
      <c r="AE50" s="9" t="str">
        <f t="shared" si="64"/>
        <v/>
      </c>
      <c r="AF50" s="9"/>
      <c r="AG50" s="12" t="str">
        <f t="shared" si="65"/>
        <v/>
      </c>
      <c r="AH50" s="12" t="str">
        <f t="shared" si="66"/>
        <v/>
      </c>
      <c r="AI50" s="12" t="str">
        <f t="shared" si="67"/>
        <v/>
      </c>
      <c r="AJ50" s="12" t="str">
        <f t="shared" si="68"/>
        <v/>
      </c>
      <c r="AK50" s="12" t="str">
        <f t="shared" si="69"/>
        <v/>
      </c>
      <c r="AL50" s="12" t="str">
        <f t="shared" si="70"/>
        <v/>
      </c>
      <c r="AM50" s="12"/>
      <c r="AN50" s="15" t="str">
        <f t="shared" si="71"/>
        <v/>
      </c>
      <c r="AO50" s="15" t="str">
        <f t="shared" si="72"/>
        <v/>
      </c>
      <c r="AP50" s="15" t="str">
        <f t="shared" si="73"/>
        <v/>
      </c>
      <c r="AQ50" s="15" t="str">
        <f t="shared" si="74"/>
        <v/>
      </c>
      <c r="AR50" s="15" t="str">
        <f t="shared" si="75"/>
        <v/>
      </c>
      <c r="AS50" s="15" t="str">
        <f t="shared" si="76"/>
        <v/>
      </c>
      <c r="AT50" s="15"/>
      <c r="AU50" s="11" t="str">
        <f t="shared" si="77"/>
        <v/>
      </c>
      <c r="AV50" s="11" t="str">
        <f t="shared" si="78"/>
        <v/>
      </c>
      <c r="AW50" s="11" t="str">
        <f t="shared" si="79"/>
        <v/>
      </c>
      <c r="AX50" s="11" t="str">
        <f t="shared" si="80"/>
        <v/>
      </c>
      <c r="AY50" s="11" t="str">
        <f t="shared" si="81"/>
        <v/>
      </c>
      <c r="AZ50" s="11" t="str">
        <f t="shared" si="82"/>
        <v/>
      </c>
      <c r="BA50" s="31"/>
      <c r="BB50" s="11" t="str">
        <f t="shared" si="83"/>
        <v/>
      </c>
      <c r="BC50" s="11" t="str">
        <f t="shared" si="84"/>
        <v/>
      </c>
      <c r="BD50" s="11" t="str">
        <f t="shared" si="85"/>
        <v/>
      </c>
      <c r="BE50" s="11" t="str">
        <f t="shared" si="86"/>
        <v/>
      </c>
      <c r="BF50" s="11" t="str">
        <f t="shared" si="87"/>
        <v/>
      </c>
      <c r="BG50" s="11" t="str">
        <f t="shared" si="88"/>
        <v/>
      </c>
    </row>
    <row r="51" spans="2:59">
      <c r="B51" s="11" t="str">
        <f t="shared" si="45"/>
        <v/>
      </c>
      <c r="C51" s="29"/>
      <c r="D51" s="65" t="str">
        <f t="shared" si="46"/>
        <v/>
      </c>
      <c r="E51" s="10" t="str">
        <f t="shared" si="47"/>
        <v/>
      </c>
      <c r="F51" s="10" t="str">
        <f t="shared" si="48"/>
        <v/>
      </c>
      <c r="G51" s="31" t="str">
        <f t="shared" si="49"/>
        <v/>
      </c>
      <c r="H51" s="11" t="str">
        <f t="shared" si="50"/>
        <v/>
      </c>
      <c r="I51" s="61"/>
      <c r="J51" s="61"/>
      <c r="K51" s="61"/>
      <c r="L51" s="61"/>
      <c r="M51" s="61"/>
      <c r="N51" s="61"/>
      <c r="O51" s="67"/>
      <c r="P51" s="11" t="str">
        <f t="shared" si="51"/>
        <v/>
      </c>
      <c r="Q51" s="12" t="str">
        <f t="shared" si="52"/>
        <v/>
      </c>
      <c r="R51" s="12"/>
      <c r="S51" s="12" t="str">
        <f t="shared" si="53"/>
        <v/>
      </c>
      <c r="T51" s="12" t="str">
        <f t="shared" si="54"/>
        <v/>
      </c>
      <c r="U51" s="12" t="str">
        <f t="shared" si="55"/>
        <v/>
      </c>
      <c r="V51" s="12" t="str">
        <f t="shared" si="56"/>
        <v/>
      </c>
      <c r="W51" s="12" t="str">
        <f t="shared" si="57"/>
        <v/>
      </c>
      <c r="X51" s="12" t="str">
        <f t="shared" si="58"/>
        <v/>
      </c>
      <c r="Y51" s="12"/>
      <c r="Z51" s="9" t="str">
        <f t="shared" si="59"/>
        <v/>
      </c>
      <c r="AA51" s="9" t="str">
        <f t="shared" si="60"/>
        <v/>
      </c>
      <c r="AB51" s="9" t="str">
        <f t="shared" si="61"/>
        <v/>
      </c>
      <c r="AC51" s="9" t="str">
        <f t="shared" si="62"/>
        <v/>
      </c>
      <c r="AD51" s="9" t="str">
        <f t="shared" si="63"/>
        <v/>
      </c>
      <c r="AE51" s="9" t="str">
        <f t="shared" si="64"/>
        <v/>
      </c>
      <c r="AF51" s="9"/>
      <c r="AG51" s="12" t="str">
        <f t="shared" si="65"/>
        <v/>
      </c>
      <c r="AH51" s="12" t="str">
        <f t="shared" si="66"/>
        <v/>
      </c>
      <c r="AI51" s="12" t="str">
        <f t="shared" si="67"/>
        <v/>
      </c>
      <c r="AJ51" s="12" t="str">
        <f t="shared" si="68"/>
        <v/>
      </c>
      <c r="AK51" s="12" t="str">
        <f t="shared" si="69"/>
        <v/>
      </c>
      <c r="AL51" s="12" t="str">
        <f t="shared" si="70"/>
        <v/>
      </c>
      <c r="AM51" s="12"/>
      <c r="AN51" s="15" t="str">
        <f t="shared" si="71"/>
        <v/>
      </c>
      <c r="AO51" s="15" t="str">
        <f t="shared" si="72"/>
        <v/>
      </c>
      <c r="AP51" s="15" t="str">
        <f t="shared" si="73"/>
        <v/>
      </c>
      <c r="AQ51" s="15" t="str">
        <f t="shared" si="74"/>
        <v/>
      </c>
      <c r="AR51" s="15" t="str">
        <f t="shared" si="75"/>
        <v/>
      </c>
      <c r="AS51" s="15" t="str">
        <f t="shared" si="76"/>
        <v/>
      </c>
      <c r="AT51" s="15"/>
      <c r="AU51" s="11" t="str">
        <f t="shared" si="77"/>
        <v/>
      </c>
      <c r="AV51" s="11" t="str">
        <f t="shared" si="78"/>
        <v/>
      </c>
      <c r="AW51" s="11" t="str">
        <f t="shared" si="79"/>
        <v/>
      </c>
      <c r="AX51" s="11" t="str">
        <f t="shared" si="80"/>
        <v/>
      </c>
      <c r="AY51" s="11" t="str">
        <f t="shared" si="81"/>
        <v/>
      </c>
      <c r="AZ51" s="11" t="str">
        <f t="shared" si="82"/>
        <v/>
      </c>
      <c r="BA51" s="31"/>
      <c r="BB51" s="11" t="str">
        <f t="shared" si="83"/>
        <v/>
      </c>
      <c r="BC51" s="11" t="str">
        <f t="shared" si="84"/>
        <v/>
      </c>
      <c r="BD51" s="11" t="str">
        <f t="shared" si="85"/>
        <v/>
      </c>
      <c r="BE51" s="11" t="str">
        <f t="shared" si="86"/>
        <v/>
      </c>
      <c r="BF51" s="11" t="str">
        <f t="shared" si="87"/>
        <v/>
      </c>
      <c r="BG51" s="11" t="str">
        <f t="shared" si="88"/>
        <v/>
      </c>
    </row>
    <row r="52" spans="2:59">
      <c r="B52" s="11" t="str">
        <f t="shared" si="45"/>
        <v/>
      </c>
      <c r="C52" s="29"/>
      <c r="D52" s="65" t="str">
        <f t="shared" si="46"/>
        <v/>
      </c>
      <c r="E52" s="10" t="str">
        <f t="shared" si="47"/>
        <v/>
      </c>
      <c r="F52" s="10" t="str">
        <f t="shared" si="48"/>
        <v/>
      </c>
      <c r="G52" s="31" t="str">
        <f t="shared" si="49"/>
        <v/>
      </c>
      <c r="H52" s="11" t="str">
        <f t="shared" si="50"/>
        <v/>
      </c>
      <c r="I52" s="61"/>
      <c r="J52" s="61"/>
      <c r="K52" s="61"/>
      <c r="L52" s="61"/>
      <c r="M52" s="61"/>
      <c r="N52" s="61"/>
      <c r="O52" s="67"/>
      <c r="P52" s="11" t="str">
        <f t="shared" si="51"/>
        <v/>
      </c>
      <c r="Q52" s="12" t="str">
        <f t="shared" si="52"/>
        <v/>
      </c>
      <c r="R52" s="12"/>
      <c r="S52" s="12" t="str">
        <f t="shared" si="53"/>
        <v/>
      </c>
      <c r="T52" s="12" t="str">
        <f t="shared" si="54"/>
        <v/>
      </c>
      <c r="U52" s="12" t="str">
        <f t="shared" si="55"/>
        <v/>
      </c>
      <c r="V52" s="12" t="str">
        <f t="shared" si="56"/>
        <v/>
      </c>
      <c r="W52" s="12" t="str">
        <f t="shared" si="57"/>
        <v/>
      </c>
      <c r="X52" s="12" t="str">
        <f t="shared" si="58"/>
        <v/>
      </c>
      <c r="Y52" s="12"/>
      <c r="Z52" s="9" t="str">
        <f t="shared" si="59"/>
        <v/>
      </c>
      <c r="AA52" s="9" t="str">
        <f t="shared" si="60"/>
        <v/>
      </c>
      <c r="AB52" s="9" t="str">
        <f t="shared" si="61"/>
        <v/>
      </c>
      <c r="AC52" s="9" t="str">
        <f t="shared" si="62"/>
        <v/>
      </c>
      <c r="AD52" s="9" t="str">
        <f t="shared" si="63"/>
        <v/>
      </c>
      <c r="AE52" s="9" t="str">
        <f t="shared" si="64"/>
        <v/>
      </c>
      <c r="AF52" s="9"/>
      <c r="AG52" s="12" t="str">
        <f t="shared" si="65"/>
        <v/>
      </c>
      <c r="AH52" s="12" t="str">
        <f t="shared" si="66"/>
        <v/>
      </c>
      <c r="AI52" s="12" t="str">
        <f t="shared" si="67"/>
        <v/>
      </c>
      <c r="AJ52" s="12" t="str">
        <f t="shared" si="68"/>
        <v/>
      </c>
      <c r="AK52" s="12" t="str">
        <f t="shared" si="69"/>
        <v/>
      </c>
      <c r="AL52" s="12" t="str">
        <f t="shared" si="70"/>
        <v/>
      </c>
      <c r="AM52" s="12"/>
      <c r="AN52" s="15" t="str">
        <f t="shared" si="71"/>
        <v/>
      </c>
      <c r="AO52" s="15" t="str">
        <f t="shared" si="72"/>
        <v/>
      </c>
      <c r="AP52" s="15" t="str">
        <f t="shared" si="73"/>
        <v/>
      </c>
      <c r="AQ52" s="15" t="str">
        <f t="shared" si="74"/>
        <v/>
      </c>
      <c r="AR52" s="15" t="str">
        <f t="shared" si="75"/>
        <v/>
      </c>
      <c r="AS52" s="15" t="str">
        <f t="shared" si="76"/>
        <v/>
      </c>
      <c r="AT52" s="15"/>
      <c r="AU52" s="11" t="str">
        <f t="shared" si="77"/>
        <v/>
      </c>
      <c r="AV52" s="11" t="str">
        <f t="shared" si="78"/>
        <v/>
      </c>
      <c r="AW52" s="11" t="str">
        <f t="shared" si="79"/>
        <v/>
      </c>
      <c r="AX52" s="11" t="str">
        <f t="shared" si="80"/>
        <v/>
      </c>
      <c r="AY52" s="11" t="str">
        <f t="shared" si="81"/>
        <v/>
      </c>
      <c r="AZ52" s="11" t="str">
        <f t="shared" si="82"/>
        <v/>
      </c>
      <c r="BA52" s="31"/>
      <c r="BB52" s="11" t="str">
        <f t="shared" si="83"/>
        <v/>
      </c>
      <c r="BC52" s="11" t="str">
        <f t="shared" si="84"/>
        <v/>
      </c>
      <c r="BD52" s="11" t="str">
        <f t="shared" si="85"/>
        <v/>
      </c>
      <c r="BE52" s="11" t="str">
        <f t="shared" si="86"/>
        <v/>
      </c>
      <c r="BF52" s="11" t="str">
        <f t="shared" si="87"/>
        <v/>
      </c>
      <c r="BG52" s="11" t="str">
        <f t="shared" si="88"/>
        <v/>
      </c>
    </row>
    <row r="53" spans="2:59">
      <c r="B53" s="11" t="str">
        <f t="shared" si="45"/>
        <v/>
      </c>
      <c r="C53" s="29"/>
      <c r="D53" s="65" t="str">
        <f t="shared" si="46"/>
        <v/>
      </c>
      <c r="E53" s="10" t="str">
        <f t="shared" si="47"/>
        <v/>
      </c>
      <c r="F53" s="10" t="str">
        <f t="shared" si="48"/>
        <v/>
      </c>
      <c r="G53" s="31" t="str">
        <f t="shared" si="49"/>
        <v/>
      </c>
      <c r="H53" s="11" t="str">
        <f t="shared" si="50"/>
        <v/>
      </c>
      <c r="I53" s="61"/>
      <c r="J53" s="61"/>
      <c r="K53" s="61"/>
      <c r="L53" s="61"/>
      <c r="M53" s="61"/>
      <c r="N53" s="61"/>
      <c r="O53" s="67"/>
      <c r="P53" s="11" t="str">
        <f t="shared" si="51"/>
        <v/>
      </c>
      <c r="Q53" s="12" t="str">
        <f t="shared" si="52"/>
        <v/>
      </c>
      <c r="R53" s="12"/>
      <c r="S53" s="12" t="str">
        <f t="shared" si="53"/>
        <v/>
      </c>
      <c r="T53" s="12" t="str">
        <f t="shared" si="54"/>
        <v/>
      </c>
      <c r="U53" s="12" t="str">
        <f t="shared" si="55"/>
        <v/>
      </c>
      <c r="V53" s="12" t="str">
        <f t="shared" si="56"/>
        <v/>
      </c>
      <c r="W53" s="12" t="str">
        <f t="shared" si="57"/>
        <v/>
      </c>
      <c r="X53" s="12" t="str">
        <f t="shared" si="58"/>
        <v/>
      </c>
      <c r="Y53" s="12"/>
      <c r="Z53" s="9" t="str">
        <f t="shared" si="59"/>
        <v/>
      </c>
      <c r="AA53" s="9" t="str">
        <f t="shared" si="60"/>
        <v/>
      </c>
      <c r="AB53" s="9" t="str">
        <f t="shared" si="61"/>
        <v/>
      </c>
      <c r="AC53" s="9" t="str">
        <f t="shared" si="62"/>
        <v/>
      </c>
      <c r="AD53" s="9" t="str">
        <f t="shared" si="63"/>
        <v/>
      </c>
      <c r="AE53" s="9" t="str">
        <f t="shared" si="64"/>
        <v/>
      </c>
      <c r="AF53" s="9"/>
      <c r="AG53" s="12" t="str">
        <f t="shared" si="65"/>
        <v/>
      </c>
      <c r="AH53" s="12" t="str">
        <f t="shared" si="66"/>
        <v/>
      </c>
      <c r="AI53" s="12" t="str">
        <f t="shared" si="67"/>
        <v/>
      </c>
      <c r="AJ53" s="12" t="str">
        <f t="shared" si="68"/>
        <v/>
      </c>
      <c r="AK53" s="12" t="str">
        <f t="shared" si="69"/>
        <v/>
      </c>
      <c r="AL53" s="12" t="str">
        <f t="shared" si="70"/>
        <v/>
      </c>
      <c r="AM53" s="12"/>
      <c r="AN53" s="15" t="str">
        <f t="shared" si="71"/>
        <v/>
      </c>
      <c r="AO53" s="15" t="str">
        <f t="shared" si="72"/>
        <v/>
      </c>
      <c r="AP53" s="15" t="str">
        <f t="shared" si="73"/>
        <v/>
      </c>
      <c r="AQ53" s="15" t="str">
        <f t="shared" si="74"/>
        <v/>
      </c>
      <c r="AR53" s="15" t="str">
        <f t="shared" si="75"/>
        <v/>
      </c>
      <c r="AS53" s="15" t="str">
        <f t="shared" si="76"/>
        <v/>
      </c>
      <c r="AT53" s="15"/>
      <c r="AU53" s="11" t="str">
        <f t="shared" si="77"/>
        <v/>
      </c>
      <c r="AV53" s="11" t="str">
        <f t="shared" si="78"/>
        <v/>
      </c>
      <c r="AW53" s="11" t="str">
        <f t="shared" si="79"/>
        <v/>
      </c>
      <c r="AX53" s="11" t="str">
        <f t="shared" si="80"/>
        <v/>
      </c>
      <c r="AY53" s="11" t="str">
        <f t="shared" si="81"/>
        <v/>
      </c>
      <c r="AZ53" s="11" t="str">
        <f t="shared" si="82"/>
        <v/>
      </c>
      <c r="BA53" s="31"/>
      <c r="BB53" s="11" t="str">
        <f t="shared" si="83"/>
        <v/>
      </c>
      <c r="BC53" s="11" t="str">
        <f t="shared" si="84"/>
        <v/>
      </c>
      <c r="BD53" s="11" t="str">
        <f t="shared" si="85"/>
        <v/>
      </c>
      <c r="BE53" s="11" t="str">
        <f t="shared" si="86"/>
        <v/>
      </c>
      <c r="BF53" s="11" t="str">
        <f t="shared" si="87"/>
        <v/>
      </c>
      <c r="BG53" s="11" t="str">
        <f t="shared" si="88"/>
        <v/>
      </c>
    </row>
    <row r="54" spans="2:59">
      <c r="B54" s="11" t="str">
        <f t="shared" si="45"/>
        <v/>
      </c>
      <c r="C54" s="29"/>
      <c r="D54" s="65" t="str">
        <f t="shared" si="46"/>
        <v/>
      </c>
      <c r="E54" s="10" t="str">
        <f t="shared" si="47"/>
        <v/>
      </c>
      <c r="F54" s="10" t="str">
        <f t="shared" si="48"/>
        <v/>
      </c>
      <c r="G54" s="31" t="str">
        <f t="shared" si="49"/>
        <v/>
      </c>
      <c r="H54" s="11" t="str">
        <f t="shared" si="50"/>
        <v/>
      </c>
      <c r="I54" s="61"/>
      <c r="J54" s="61"/>
      <c r="K54" s="61"/>
      <c r="L54" s="61"/>
      <c r="M54" s="61"/>
      <c r="N54" s="61"/>
      <c r="O54" s="67"/>
      <c r="P54" s="11" t="str">
        <f t="shared" si="51"/>
        <v/>
      </c>
      <c r="Q54" s="12" t="str">
        <f t="shared" si="52"/>
        <v/>
      </c>
      <c r="R54" s="12"/>
      <c r="S54" s="12" t="str">
        <f t="shared" si="53"/>
        <v/>
      </c>
      <c r="T54" s="12" t="str">
        <f t="shared" si="54"/>
        <v/>
      </c>
      <c r="U54" s="12" t="str">
        <f t="shared" si="55"/>
        <v/>
      </c>
      <c r="V54" s="12" t="str">
        <f t="shared" si="56"/>
        <v/>
      </c>
      <c r="W54" s="12" t="str">
        <f t="shared" si="57"/>
        <v/>
      </c>
      <c r="X54" s="12" t="str">
        <f t="shared" si="58"/>
        <v/>
      </c>
      <c r="Y54" s="12"/>
      <c r="Z54" s="9" t="str">
        <f t="shared" si="59"/>
        <v/>
      </c>
      <c r="AA54" s="9" t="str">
        <f t="shared" si="60"/>
        <v/>
      </c>
      <c r="AB54" s="9" t="str">
        <f t="shared" si="61"/>
        <v/>
      </c>
      <c r="AC54" s="9" t="str">
        <f t="shared" si="62"/>
        <v/>
      </c>
      <c r="AD54" s="9" t="str">
        <f t="shared" si="63"/>
        <v/>
      </c>
      <c r="AE54" s="9" t="str">
        <f t="shared" si="64"/>
        <v/>
      </c>
      <c r="AF54" s="9"/>
      <c r="AG54" s="12" t="str">
        <f t="shared" si="65"/>
        <v/>
      </c>
      <c r="AH54" s="12" t="str">
        <f t="shared" si="66"/>
        <v/>
      </c>
      <c r="AI54" s="12" t="str">
        <f t="shared" si="67"/>
        <v/>
      </c>
      <c r="AJ54" s="12" t="str">
        <f t="shared" si="68"/>
        <v/>
      </c>
      <c r="AK54" s="12" t="str">
        <f t="shared" si="69"/>
        <v/>
      </c>
      <c r="AL54" s="12" t="str">
        <f t="shared" si="70"/>
        <v/>
      </c>
      <c r="AM54" s="12"/>
      <c r="AN54" s="15" t="str">
        <f t="shared" si="71"/>
        <v/>
      </c>
      <c r="AO54" s="15" t="str">
        <f t="shared" si="72"/>
        <v/>
      </c>
      <c r="AP54" s="15" t="str">
        <f t="shared" si="73"/>
        <v/>
      </c>
      <c r="AQ54" s="15" t="str">
        <f t="shared" si="74"/>
        <v/>
      </c>
      <c r="AR54" s="15" t="str">
        <f t="shared" si="75"/>
        <v/>
      </c>
      <c r="AS54" s="15" t="str">
        <f t="shared" si="76"/>
        <v/>
      </c>
      <c r="AT54" s="15"/>
      <c r="AU54" s="11" t="str">
        <f t="shared" si="77"/>
        <v/>
      </c>
      <c r="AV54" s="11" t="str">
        <f t="shared" si="78"/>
        <v/>
      </c>
      <c r="AW54" s="11" t="str">
        <f t="shared" si="79"/>
        <v/>
      </c>
      <c r="AX54" s="11" t="str">
        <f t="shared" si="80"/>
        <v/>
      </c>
      <c r="AY54" s="11" t="str">
        <f t="shared" si="81"/>
        <v/>
      </c>
      <c r="AZ54" s="11" t="str">
        <f t="shared" si="82"/>
        <v/>
      </c>
      <c r="BA54" s="31"/>
      <c r="BB54" s="11" t="str">
        <f t="shared" si="83"/>
        <v/>
      </c>
      <c r="BC54" s="11" t="str">
        <f t="shared" si="84"/>
        <v/>
      </c>
      <c r="BD54" s="11" t="str">
        <f t="shared" si="85"/>
        <v/>
      </c>
      <c r="BE54" s="11" t="str">
        <f t="shared" si="86"/>
        <v/>
      </c>
      <c r="BF54" s="11" t="str">
        <f t="shared" si="87"/>
        <v/>
      </c>
      <c r="BG54" s="11" t="str">
        <f t="shared" si="88"/>
        <v/>
      </c>
    </row>
    <row r="55" spans="2:59">
      <c r="B55" s="11" t="str">
        <f t="shared" si="45"/>
        <v/>
      </c>
      <c r="C55" s="29"/>
      <c r="D55" s="65" t="str">
        <f t="shared" si="46"/>
        <v/>
      </c>
      <c r="E55" s="10" t="str">
        <f t="shared" si="47"/>
        <v/>
      </c>
      <c r="F55" s="10" t="str">
        <f t="shared" si="48"/>
        <v/>
      </c>
      <c r="G55" s="31" t="str">
        <f t="shared" si="49"/>
        <v/>
      </c>
      <c r="H55" s="11" t="str">
        <f t="shared" si="50"/>
        <v/>
      </c>
      <c r="I55" s="61"/>
      <c r="J55" s="61"/>
      <c r="K55" s="61"/>
      <c r="L55" s="61"/>
      <c r="M55" s="61"/>
      <c r="N55" s="61"/>
      <c r="O55" s="67"/>
      <c r="P55" s="11" t="str">
        <f t="shared" si="51"/>
        <v/>
      </c>
      <c r="Q55" s="12" t="str">
        <f t="shared" si="52"/>
        <v/>
      </c>
      <c r="R55" s="12"/>
      <c r="S55" s="12" t="str">
        <f t="shared" si="53"/>
        <v/>
      </c>
      <c r="T55" s="12" t="str">
        <f t="shared" si="54"/>
        <v/>
      </c>
      <c r="U55" s="12" t="str">
        <f t="shared" si="55"/>
        <v/>
      </c>
      <c r="V55" s="12" t="str">
        <f t="shared" si="56"/>
        <v/>
      </c>
      <c r="W55" s="12" t="str">
        <f t="shared" si="57"/>
        <v/>
      </c>
      <c r="X55" s="12" t="str">
        <f t="shared" si="58"/>
        <v/>
      </c>
      <c r="Y55" s="12"/>
      <c r="Z55" s="9" t="str">
        <f t="shared" si="59"/>
        <v/>
      </c>
      <c r="AA55" s="9" t="str">
        <f t="shared" si="60"/>
        <v/>
      </c>
      <c r="AB55" s="9" t="str">
        <f t="shared" si="61"/>
        <v/>
      </c>
      <c r="AC55" s="9" t="str">
        <f t="shared" si="62"/>
        <v/>
      </c>
      <c r="AD55" s="9" t="str">
        <f t="shared" si="63"/>
        <v/>
      </c>
      <c r="AE55" s="9" t="str">
        <f t="shared" si="64"/>
        <v/>
      </c>
      <c r="AF55" s="9"/>
      <c r="AG55" s="12" t="str">
        <f t="shared" si="65"/>
        <v/>
      </c>
      <c r="AH55" s="12" t="str">
        <f t="shared" si="66"/>
        <v/>
      </c>
      <c r="AI55" s="12" t="str">
        <f t="shared" si="67"/>
        <v/>
      </c>
      <c r="AJ55" s="12" t="str">
        <f t="shared" si="68"/>
        <v/>
      </c>
      <c r="AK55" s="12" t="str">
        <f t="shared" si="69"/>
        <v/>
      </c>
      <c r="AL55" s="12" t="str">
        <f t="shared" si="70"/>
        <v/>
      </c>
      <c r="AM55" s="12"/>
      <c r="AN55" s="15" t="str">
        <f t="shared" si="71"/>
        <v/>
      </c>
      <c r="AO55" s="15" t="str">
        <f t="shared" si="72"/>
        <v/>
      </c>
      <c r="AP55" s="15" t="str">
        <f t="shared" si="73"/>
        <v/>
      </c>
      <c r="AQ55" s="15" t="str">
        <f t="shared" si="74"/>
        <v/>
      </c>
      <c r="AR55" s="15" t="str">
        <f t="shared" si="75"/>
        <v/>
      </c>
      <c r="AS55" s="15" t="str">
        <f t="shared" si="76"/>
        <v/>
      </c>
      <c r="AT55" s="15"/>
      <c r="AU55" s="11" t="str">
        <f t="shared" si="77"/>
        <v/>
      </c>
      <c r="AV55" s="11" t="str">
        <f t="shared" si="78"/>
        <v/>
      </c>
      <c r="AW55" s="11" t="str">
        <f t="shared" si="79"/>
        <v/>
      </c>
      <c r="AX55" s="11" t="str">
        <f t="shared" si="80"/>
        <v/>
      </c>
      <c r="AY55" s="11" t="str">
        <f t="shared" si="81"/>
        <v/>
      </c>
      <c r="AZ55" s="11" t="str">
        <f t="shared" si="82"/>
        <v/>
      </c>
      <c r="BA55" s="31"/>
      <c r="BB55" s="11" t="str">
        <f t="shared" si="83"/>
        <v/>
      </c>
      <c r="BC55" s="11" t="str">
        <f t="shared" si="84"/>
        <v/>
      </c>
      <c r="BD55" s="11" t="str">
        <f t="shared" si="85"/>
        <v/>
      </c>
      <c r="BE55" s="11" t="str">
        <f t="shared" si="86"/>
        <v/>
      </c>
      <c r="BF55" s="11" t="str">
        <f t="shared" si="87"/>
        <v/>
      </c>
      <c r="BG55" s="11" t="str">
        <f t="shared" si="88"/>
        <v/>
      </c>
    </row>
    <row r="56" spans="2:59">
      <c r="B56" s="11" t="str">
        <f t="shared" si="45"/>
        <v/>
      </c>
      <c r="C56" s="29"/>
      <c r="D56" s="65" t="str">
        <f t="shared" si="46"/>
        <v/>
      </c>
      <c r="E56" s="10" t="str">
        <f t="shared" si="47"/>
        <v/>
      </c>
      <c r="F56" s="10" t="str">
        <f t="shared" si="48"/>
        <v/>
      </c>
      <c r="G56" s="31" t="str">
        <f t="shared" si="49"/>
        <v/>
      </c>
      <c r="H56" s="11" t="str">
        <f t="shared" si="50"/>
        <v/>
      </c>
      <c r="I56" s="61"/>
      <c r="J56" s="61"/>
      <c r="K56" s="61"/>
      <c r="L56" s="61"/>
      <c r="M56" s="61"/>
      <c r="N56" s="61"/>
      <c r="O56" s="67"/>
      <c r="P56" s="11" t="str">
        <f t="shared" si="51"/>
        <v/>
      </c>
      <c r="Q56" s="12" t="str">
        <f t="shared" si="52"/>
        <v/>
      </c>
      <c r="R56" s="12"/>
      <c r="S56" s="12" t="str">
        <f t="shared" si="53"/>
        <v/>
      </c>
      <c r="T56" s="12" t="str">
        <f t="shared" si="54"/>
        <v/>
      </c>
      <c r="U56" s="12" t="str">
        <f t="shared" si="55"/>
        <v/>
      </c>
      <c r="V56" s="12" t="str">
        <f t="shared" si="56"/>
        <v/>
      </c>
      <c r="W56" s="12" t="str">
        <f t="shared" si="57"/>
        <v/>
      </c>
      <c r="X56" s="12" t="str">
        <f t="shared" si="58"/>
        <v/>
      </c>
      <c r="Y56" s="12"/>
      <c r="Z56" s="9" t="str">
        <f t="shared" si="59"/>
        <v/>
      </c>
      <c r="AA56" s="9" t="str">
        <f t="shared" si="60"/>
        <v/>
      </c>
      <c r="AB56" s="9" t="str">
        <f t="shared" si="61"/>
        <v/>
      </c>
      <c r="AC56" s="9" t="str">
        <f t="shared" si="62"/>
        <v/>
      </c>
      <c r="AD56" s="9" t="str">
        <f t="shared" si="63"/>
        <v/>
      </c>
      <c r="AE56" s="9" t="str">
        <f t="shared" si="64"/>
        <v/>
      </c>
      <c r="AF56" s="9"/>
      <c r="AG56" s="12" t="str">
        <f t="shared" si="65"/>
        <v/>
      </c>
      <c r="AH56" s="12" t="str">
        <f t="shared" si="66"/>
        <v/>
      </c>
      <c r="AI56" s="12" t="str">
        <f t="shared" si="67"/>
        <v/>
      </c>
      <c r="AJ56" s="12" t="str">
        <f t="shared" si="68"/>
        <v/>
      </c>
      <c r="AK56" s="12" t="str">
        <f t="shared" si="69"/>
        <v/>
      </c>
      <c r="AL56" s="12" t="str">
        <f t="shared" si="70"/>
        <v/>
      </c>
      <c r="AM56" s="12"/>
      <c r="AN56" s="15" t="str">
        <f t="shared" si="71"/>
        <v/>
      </c>
      <c r="AO56" s="15" t="str">
        <f t="shared" si="72"/>
        <v/>
      </c>
      <c r="AP56" s="15" t="str">
        <f t="shared" si="73"/>
        <v/>
      </c>
      <c r="AQ56" s="15" t="str">
        <f t="shared" si="74"/>
        <v/>
      </c>
      <c r="AR56" s="15" t="str">
        <f t="shared" si="75"/>
        <v/>
      </c>
      <c r="AS56" s="15" t="str">
        <f t="shared" si="76"/>
        <v/>
      </c>
      <c r="AT56" s="15"/>
      <c r="AU56" s="11" t="str">
        <f t="shared" si="77"/>
        <v/>
      </c>
      <c r="AV56" s="11" t="str">
        <f t="shared" si="78"/>
        <v/>
      </c>
      <c r="AW56" s="11" t="str">
        <f t="shared" si="79"/>
        <v/>
      </c>
      <c r="AX56" s="11" t="str">
        <f t="shared" si="80"/>
        <v/>
      </c>
      <c r="AY56" s="11" t="str">
        <f t="shared" si="81"/>
        <v/>
      </c>
      <c r="AZ56" s="11" t="str">
        <f t="shared" si="82"/>
        <v/>
      </c>
      <c r="BA56" s="31"/>
      <c r="BB56" s="11" t="str">
        <f t="shared" si="83"/>
        <v/>
      </c>
      <c r="BC56" s="11" t="str">
        <f t="shared" si="84"/>
        <v/>
      </c>
      <c r="BD56" s="11" t="str">
        <f t="shared" si="85"/>
        <v/>
      </c>
      <c r="BE56" s="11" t="str">
        <f t="shared" si="86"/>
        <v/>
      </c>
      <c r="BF56" s="11" t="str">
        <f t="shared" si="87"/>
        <v/>
      </c>
      <c r="BG56" s="11" t="str">
        <f t="shared" si="88"/>
        <v/>
      </c>
    </row>
    <row r="58" spans="2:59">
      <c r="B58">
        <v>1</v>
      </c>
      <c r="C58" s="5">
        <v>2</v>
      </c>
      <c r="D58" s="5">
        <v>3</v>
      </c>
      <c r="E58" s="5">
        <v>4</v>
      </c>
      <c r="F58" s="5">
        <v>5</v>
      </c>
      <c r="G58" s="5">
        <v>6</v>
      </c>
      <c r="H58" s="5">
        <v>7</v>
      </c>
      <c r="I58" s="5">
        <v>8</v>
      </c>
      <c r="J58" s="5">
        <v>9</v>
      </c>
      <c r="K58" s="5">
        <v>10</v>
      </c>
      <c r="L58" s="5">
        <v>11</v>
      </c>
      <c r="M58" s="5">
        <v>12</v>
      </c>
      <c r="N58" s="5">
        <v>13</v>
      </c>
      <c r="O58" s="5">
        <v>14</v>
      </c>
      <c r="P58" s="5">
        <v>15</v>
      </c>
      <c r="Q58" s="5">
        <v>16</v>
      </c>
      <c r="R58" s="5">
        <v>17</v>
      </c>
      <c r="S58" s="5">
        <v>18</v>
      </c>
      <c r="T58" s="5">
        <v>19</v>
      </c>
      <c r="U58" s="5">
        <v>20</v>
      </c>
      <c r="V58" s="5">
        <v>21</v>
      </c>
      <c r="W58" s="5">
        <v>22</v>
      </c>
      <c r="X58" s="5">
        <v>23</v>
      </c>
      <c r="Y58" s="5">
        <v>24</v>
      </c>
      <c r="Z58" s="5">
        <v>25</v>
      </c>
      <c r="AA58" s="5">
        <v>26</v>
      </c>
      <c r="AB58" s="5">
        <v>27</v>
      </c>
      <c r="AC58" s="5">
        <v>28</v>
      </c>
      <c r="AD58" s="5">
        <v>29</v>
      </c>
      <c r="AE58" s="5">
        <v>30</v>
      </c>
      <c r="AF58" s="5">
        <v>31</v>
      </c>
      <c r="AG58" s="5">
        <v>32</v>
      </c>
      <c r="AH58" s="5">
        <v>33</v>
      </c>
      <c r="AI58" s="5">
        <v>34</v>
      </c>
      <c r="AJ58" s="5">
        <v>35</v>
      </c>
      <c r="AK58" s="5">
        <v>36</v>
      </c>
      <c r="AL58" s="5">
        <v>37</v>
      </c>
      <c r="AM58" s="5">
        <v>38</v>
      </c>
      <c r="AN58" s="5">
        <v>39</v>
      </c>
      <c r="AO58" s="5">
        <v>40</v>
      </c>
      <c r="AP58" s="5">
        <v>41</v>
      </c>
      <c r="AQ58" s="5">
        <v>42</v>
      </c>
      <c r="AR58" s="5">
        <v>43</v>
      </c>
      <c r="AS58" s="5">
        <v>44</v>
      </c>
      <c r="AT58" s="5">
        <v>45</v>
      </c>
      <c r="AU58" s="5">
        <v>46</v>
      </c>
      <c r="AV58" s="5">
        <v>47</v>
      </c>
      <c r="AW58" s="5">
        <v>48</v>
      </c>
      <c r="AX58" s="5">
        <v>49</v>
      </c>
      <c r="AY58" s="5">
        <v>50</v>
      </c>
      <c r="AZ58" s="5">
        <v>51</v>
      </c>
      <c r="BA58" s="5">
        <v>52</v>
      </c>
      <c r="BB58" s="5">
        <v>53</v>
      </c>
      <c r="BC58" s="5">
        <v>54</v>
      </c>
      <c r="BD58" s="5">
        <v>55</v>
      </c>
      <c r="BE58" s="5">
        <v>56</v>
      </c>
      <c r="BF58" s="5">
        <v>57</v>
      </c>
      <c r="BG58" s="5">
        <v>58</v>
      </c>
    </row>
  </sheetData>
  <protectedRanges>
    <protectedRange sqref="F2:F3 C22:C56 I22:O56 D2:D3 Q7:Y56" name="Wedstrijdprogramma A klasse"/>
    <protectedRange sqref="M21:O21 O13 O16:O20 O7" name="Wedstrijdprogramma A klasse_4"/>
    <protectedRange sqref="O14:O15 O8:O12" name="Wedstrijdprogramma A klasse_4_2"/>
    <protectedRange sqref="C19:C21" name="Wedstrijdprogramma A klasse_1_1"/>
    <protectedRange sqref="I21:L21" name="Wedstrijdprogramma A klasse_4_3_1"/>
    <protectedRange sqref="I19:N20 K7:N18" name="Wedstrijdprogramma A klasse_4_3_2"/>
    <protectedRange sqref="C7:C18" name="Wedstrijdprogramma A klasse_1_1_1"/>
    <protectedRange sqref="J7" name="Wedstrijdprogramma A klasse_1"/>
    <protectedRange sqref="I18:J18" name="Wedstrijdprogramma A klasse_4_3_1_1"/>
    <protectedRange sqref="I7 I8:J17" name="Wedstrijdprogramma A klasse_4_3_2_1"/>
  </protectedRanges>
  <autoFilter ref="B6:BG56" xr:uid="{D40E9A91-5480-42AF-ABFE-964384F00E62}">
    <sortState xmlns:xlrd2="http://schemas.microsoft.com/office/spreadsheetml/2017/richdata2" ref="B7:BG56">
      <sortCondition ref="B6:B56"/>
    </sortState>
  </autoFilter>
  <conditionalFormatting sqref="I7:N56">
    <cfRule type="cellIs" dxfId="29" priority="1" operator="equal">
      <formula>$V$2</formula>
    </cfRule>
    <cfRule type="cellIs" dxfId="28" priority="2" operator="equal">
      <formula>$U$2</formula>
    </cfRule>
    <cfRule type="cellIs" dxfId="27" priority="3" operator="equal">
      <formula>$T$2</formula>
    </cfRule>
    <cfRule type="cellIs" dxfId="26" priority="4" operator="equal">
      <formula>$S$2</formula>
    </cfRule>
    <cfRule type="cellIs" dxfId="25" priority="5" operator="equal">
      <formula>$T$1</formula>
    </cfRule>
    <cfRule type="cellIs" dxfId="24" priority="6" operator="equal">
      <formula>$S$1</formula>
    </cfRule>
  </conditionalFormatting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02B99-262C-4145-93F3-073BACB61289}">
  <dimension ref="A1:BG58"/>
  <sheetViews>
    <sheetView zoomScaleNormal="100" workbookViewId="0">
      <pane xSplit="4" ySplit="6" topLeftCell="E7" activePane="bottomRight" state="frozen"/>
      <selection pane="bottomRight" activeCell="BD15" sqref="BD15"/>
      <selection pane="bottomLeft"/>
      <selection pane="topRight"/>
    </sheetView>
  </sheetViews>
  <sheetFormatPr defaultColWidth="11.42578125" defaultRowHeight="13.15" outlineLevelCol="1"/>
  <cols>
    <col min="1" max="1" width="4" style="5" customWidth="1"/>
    <col min="2" max="2" width="11.42578125" customWidth="1"/>
    <col min="3" max="3" width="11.42578125" style="5" customWidth="1"/>
    <col min="4" max="4" width="22.42578125" style="7" bestFit="1" customWidth="1"/>
    <col min="5" max="5" width="20.85546875" style="7" customWidth="1" outlineLevel="1"/>
    <col min="6" max="6" width="11.42578125" style="7" customWidth="1" outlineLevel="1"/>
    <col min="7" max="8" width="11.42578125" style="5" customWidth="1" outlineLevel="1"/>
    <col min="9" max="9" width="11.42578125" style="5" customWidth="1"/>
    <col min="10" max="14" width="11.42578125" customWidth="1"/>
    <col min="15" max="15" width="5.5703125" customWidth="1"/>
    <col min="16" max="16" width="11.28515625" style="5" bestFit="1" customWidth="1"/>
    <col min="17" max="17" width="11.42578125" customWidth="1"/>
    <col min="18" max="18" width="5.5703125" customWidth="1"/>
    <col min="19" max="25" width="5" customWidth="1"/>
    <col min="26" max="31" width="8.7109375" customWidth="1"/>
    <col min="32" max="32" width="3.7109375" customWidth="1"/>
    <col min="33" max="38" width="9.42578125" customWidth="1"/>
    <col min="39" max="39" width="3.5703125" customWidth="1"/>
    <col min="40" max="45" width="9.5703125" customWidth="1"/>
    <col min="46" max="46" width="4.42578125" customWidth="1"/>
    <col min="47" max="52" width="7.42578125" customWidth="1"/>
    <col min="53" max="53" width="4.5703125" customWidth="1"/>
    <col min="54" max="54" width="7.42578125" style="5" customWidth="1"/>
    <col min="55" max="55" width="7.42578125" customWidth="1"/>
    <col min="56" max="56" width="7.42578125" style="5" customWidth="1"/>
    <col min="57" max="57" width="7.42578125" customWidth="1"/>
    <col min="58" max="59" width="6.5703125" customWidth="1"/>
  </cols>
  <sheetData>
    <row r="1" spans="1:59">
      <c r="I1" s="5">
        <f>COUNT(C7:C56)</f>
        <v>13</v>
      </c>
      <c r="J1" s="5"/>
      <c r="K1" s="5"/>
      <c r="L1" s="5"/>
      <c r="M1" s="5"/>
      <c r="N1" s="5"/>
      <c r="O1" s="5"/>
      <c r="R1" s="57" t="s">
        <v>242</v>
      </c>
      <c r="S1" s="42" t="s">
        <v>9</v>
      </c>
      <c r="T1" s="36" t="s">
        <v>10</v>
      </c>
      <c r="U1" s="35"/>
      <c r="V1" s="35"/>
      <c r="W1" s="35"/>
      <c r="X1" s="35"/>
      <c r="Y1" s="35">
        <v>3</v>
      </c>
    </row>
    <row r="2" spans="1:59">
      <c r="B2" s="13" t="s">
        <v>237</v>
      </c>
      <c r="C2" s="13" t="s">
        <v>30</v>
      </c>
      <c r="D2" s="7" t="str">
        <f>Deelnemers!C1</f>
        <v>Euregio regatta</v>
      </c>
      <c r="E2" s="13" t="s">
        <v>238</v>
      </c>
      <c r="F2" s="22"/>
      <c r="I2" s="5">
        <f>COUNT(I7:I56) + COUNTIF(I7:I56,"DSQ")+ COUNTIF(I7:I56,"NSC")+ COUNTIF(I7:I56,"DNF")+ COUNTIF(I7:I56,"RET")</f>
        <v>13</v>
      </c>
      <c r="J2" s="5">
        <f t="shared" ref="J2:N2" si="0">COUNT(J7:J56) + COUNTIF(J7:J56,"DSQ")+ COUNTIF(J7:J56,"NSC")+ COUNTIF(J7:J56,"DNF")+ COUNTIF(J7:J56,"RET")</f>
        <v>13</v>
      </c>
      <c r="K2" s="5">
        <f t="shared" si="0"/>
        <v>12</v>
      </c>
      <c r="L2" s="5">
        <f t="shared" si="0"/>
        <v>12</v>
      </c>
      <c r="M2" s="5">
        <f t="shared" si="0"/>
        <v>0</v>
      </c>
      <c r="N2" s="5">
        <f t="shared" si="0"/>
        <v>0</v>
      </c>
      <c r="O2" s="5"/>
      <c r="R2" s="58" t="s">
        <v>243</v>
      </c>
      <c r="S2" s="43" t="s">
        <v>11</v>
      </c>
      <c r="T2" s="38" t="s">
        <v>12</v>
      </c>
      <c r="U2" s="38" t="s">
        <v>13</v>
      </c>
      <c r="V2" s="38" t="s">
        <v>14</v>
      </c>
      <c r="W2" s="38"/>
      <c r="X2" s="38"/>
      <c r="Y2" s="37">
        <v>2</v>
      </c>
    </row>
    <row r="3" spans="1:59">
      <c r="B3" s="13"/>
      <c r="C3" s="13" t="s">
        <v>33</v>
      </c>
      <c r="D3" s="22">
        <f>Deelnemers!C2</f>
        <v>45094</v>
      </c>
      <c r="E3" s="13"/>
      <c r="F3" s="22"/>
      <c r="J3" s="5"/>
      <c r="K3" s="5"/>
      <c r="L3" s="5"/>
      <c r="M3" s="5"/>
      <c r="N3" s="5"/>
      <c r="O3" s="5"/>
      <c r="P3"/>
      <c r="Q3" s="21"/>
      <c r="R3" s="21"/>
      <c r="S3" s="55"/>
    </row>
    <row r="4" spans="1:59">
      <c r="I4" s="54" t="s">
        <v>244</v>
      </c>
      <c r="P4" s="78" t="s">
        <v>245</v>
      </c>
      <c r="Q4" s="78" t="s">
        <v>246</v>
      </c>
      <c r="S4" s="56" t="s">
        <v>247</v>
      </c>
      <c r="Z4" s="21" t="s">
        <v>248</v>
      </c>
      <c r="AG4" s="21" t="s">
        <v>249</v>
      </c>
      <c r="AN4" s="21" t="s">
        <v>250</v>
      </c>
      <c r="AU4" s="21" t="s">
        <v>44</v>
      </c>
      <c r="BB4" s="41" t="s">
        <v>45</v>
      </c>
    </row>
    <row r="5" spans="1:59">
      <c r="B5" s="25"/>
      <c r="C5" s="64" t="s">
        <v>251</v>
      </c>
      <c r="D5" s="10"/>
      <c r="E5" s="10"/>
      <c r="F5" s="10"/>
      <c r="G5" s="11"/>
      <c r="H5" s="11"/>
      <c r="I5" s="34">
        <v>1</v>
      </c>
      <c r="J5" s="34">
        <v>2</v>
      </c>
      <c r="K5" s="34">
        <v>3</v>
      </c>
      <c r="L5" s="34">
        <v>4</v>
      </c>
      <c r="M5" s="34">
        <v>5</v>
      </c>
      <c r="N5" s="34">
        <v>6</v>
      </c>
      <c r="O5" s="33"/>
      <c r="P5" s="40" t="s">
        <v>228</v>
      </c>
      <c r="Q5" s="33" t="s">
        <v>228</v>
      </c>
      <c r="R5" s="33"/>
      <c r="S5" s="59">
        <v>1</v>
      </c>
      <c r="T5" s="59">
        <v>2</v>
      </c>
      <c r="U5" s="59">
        <v>3</v>
      </c>
      <c r="V5" s="59">
        <v>4</v>
      </c>
      <c r="W5" s="59">
        <v>5</v>
      </c>
      <c r="X5" s="59">
        <v>6</v>
      </c>
      <c r="Y5" s="25"/>
      <c r="Z5" s="34">
        <v>1</v>
      </c>
      <c r="AA5" s="34">
        <v>2</v>
      </c>
      <c r="AB5" s="34">
        <v>3</v>
      </c>
      <c r="AC5" s="34">
        <v>4</v>
      </c>
      <c r="AD5" s="34">
        <v>5</v>
      </c>
      <c r="AE5" s="34">
        <v>6</v>
      </c>
      <c r="AF5" s="25"/>
      <c r="AG5" s="34">
        <v>1</v>
      </c>
      <c r="AH5" s="34">
        <v>2</v>
      </c>
      <c r="AI5" s="34">
        <v>3</v>
      </c>
      <c r="AJ5" s="34">
        <v>4</v>
      </c>
      <c r="AK5" s="34">
        <v>5</v>
      </c>
      <c r="AL5" s="34">
        <v>6</v>
      </c>
      <c r="AM5" s="25"/>
      <c r="AN5" s="34">
        <v>1</v>
      </c>
      <c r="AO5" s="34">
        <v>2</v>
      </c>
      <c r="AP5" s="34">
        <v>3</v>
      </c>
      <c r="AQ5" s="34">
        <v>4</v>
      </c>
      <c r="AR5" s="34">
        <v>5</v>
      </c>
      <c r="AS5" s="34">
        <v>6</v>
      </c>
      <c r="AT5" s="25"/>
      <c r="AU5" s="34">
        <v>1</v>
      </c>
      <c r="AV5" s="34">
        <v>2</v>
      </c>
      <c r="AW5" s="34">
        <v>3</v>
      </c>
      <c r="AX5" s="34">
        <v>4</v>
      </c>
      <c r="AY5" s="34">
        <v>5</v>
      </c>
      <c r="AZ5" s="34">
        <v>6</v>
      </c>
      <c r="BA5" s="25"/>
      <c r="BB5" s="34">
        <v>1</v>
      </c>
      <c r="BC5" s="34">
        <v>2</v>
      </c>
      <c r="BD5" s="34">
        <v>3</v>
      </c>
      <c r="BE5" s="34">
        <v>4</v>
      </c>
      <c r="BF5" s="34">
        <v>5</v>
      </c>
      <c r="BG5" s="34">
        <v>6</v>
      </c>
    </row>
    <row r="6" spans="1:59" ht="26.45">
      <c r="B6" s="60" t="s">
        <v>44</v>
      </c>
      <c r="C6" s="66" t="s">
        <v>252</v>
      </c>
      <c r="D6" s="48" t="s">
        <v>251</v>
      </c>
      <c r="E6" s="48" t="s">
        <v>38</v>
      </c>
      <c r="F6" s="48" t="s">
        <v>39</v>
      </c>
      <c r="G6" s="49" t="s">
        <v>40</v>
      </c>
      <c r="H6" s="62" t="s">
        <v>253</v>
      </c>
      <c r="I6" s="63" t="s">
        <v>254</v>
      </c>
      <c r="J6" s="63" t="s">
        <v>254</v>
      </c>
      <c r="K6" s="63" t="s">
        <v>254</v>
      </c>
      <c r="L6" s="63" t="s">
        <v>254</v>
      </c>
      <c r="M6" s="63" t="s">
        <v>254</v>
      </c>
      <c r="N6" s="63" t="s">
        <v>254</v>
      </c>
      <c r="O6" s="63"/>
      <c r="P6" s="50" t="s">
        <v>255</v>
      </c>
      <c r="Q6" s="32" t="s">
        <v>256</v>
      </c>
      <c r="R6" s="32"/>
      <c r="S6" s="32"/>
      <c r="T6" s="32"/>
      <c r="U6" s="32"/>
      <c r="V6" s="32"/>
      <c r="W6" s="32"/>
      <c r="X6" s="32"/>
      <c r="Y6" s="32"/>
      <c r="Z6" s="39" t="s">
        <v>257</v>
      </c>
      <c r="AA6" s="39" t="s">
        <v>258</v>
      </c>
      <c r="AB6" s="39" t="s">
        <v>259</v>
      </c>
      <c r="AC6" s="39" t="s">
        <v>260</v>
      </c>
      <c r="AD6" s="39" t="s">
        <v>261</v>
      </c>
      <c r="AE6" s="39" t="s">
        <v>262</v>
      </c>
      <c r="AF6" s="16"/>
      <c r="AG6" s="39" t="s">
        <v>257</v>
      </c>
      <c r="AH6" s="39" t="s">
        <v>258</v>
      </c>
      <c r="AI6" s="39" t="s">
        <v>259</v>
      </c>
      <c r="AJ6" s="39" t="s">
        <v>260</v>
      </c>
      <c r="AK6" s="39" t="s">
        <v>261</v>
      </c>
      <c r="AL6" s="39" t="s">
        <v>262</v>
      </c>
      <c r="AM6" s="17"/>
      <c r="AN6" s="51" t="s">
        <v>263</v>
      </c>
      <c r="AO6" s="51" t="s">
        <v>264</v>
      </c>
      <c r="AP6" s="51" t="s">
        <v>265</v>
      </c>
      <c r="AQ6" s="51" t="s">
        <v>266</v>
      </c>
      <c r="AR6" s="51" t="s">
        <v>267</v>
      </c>
      <c r="AS6" s="51" t="s">
        <v>268</v>
      </c>
      <c r="AT6" s="52"/>
      <c r="AU6" s="53" t="s">
        <v>269</v>
      </c>
      <c r="AV6" s="53" t="s">
        <v>270</v>
      </c>
      <c r="AW6" s="53" t="s">
        <v>271</v>
      </c>
      <c r="AX6" s="53" t="s">
        <v>272</v>
      </c>
      <c r="AY6" s="53" t="s">
        <v>273</v>
      </c>
      <c r="AZ6" s="53" t="s">
        <v>274</v>
      </c>
      <c r="BA6" s="50"/>
      <c r="BB6" s="53" t="s">
        <v>269</v>
      </c>
      <c r="BC6" s="53" t="s">
        <v>270</v>
      </c>
      <c r="BD6" s="53" t="s">
        <v>271</v>
      </c>
      <c r="BE6" s="53" t="s">
        <v>272</v>
      </c>
      <c r="BF6" s="53" t="s">
        <v>273</v>
      </c>
      <c r="BG6" s="53" t="s">
        <v>274</v>
      </c>
    </row>
    <row r="7" spans="1:59">
      <c r="A7" s="20">
        <v>2</v>
      </c>
      <c r="B7" s="11">
        <f t="shared" ref="B7:B12" si="1">IF(C7&gt;0,  IF(RANK(P7,P$7:P$56,1)=B6,B6+1,RANK(P7,P$7:P$56,1)),"")</f>
        <v>1</v>
      </c>
      <c r="C7" s="29">
        <v>26</v>
      </c>
      <c r="D7" s="65" t="str">
        <f t="shared" ref="D7:D38" si="2">IF($C7&lt;1,"",VLOOKUP($C7,Deelnemers,2,FALSE))</f>
        <v>Hilten van,  Theo</v>
      </c>
      <c r="E7" s="10" t="str">
        <f t="shared" ref="E7:E38" si="3">IF($C7&lt;1,"",VLOOKUP($C7,Deelnemers,4,FALSE))</f>
        <v>Laser  Standaard</v>
      </c>
      <c r="F7" s="10">
        <f t="shared" ref="F7:F38" si="4">IF($C7&lt;1,"",VLOOKUP($C7,Deelnemers,5,FALSE))</f>
        <v>0</v>
      </c>
      <c r="G7" s="31">
        <f t="shared" ref="G7:G38" si="5">IF($C7&lt;1,"",VLOOKUP($C7,Deelnemers,6,FALSE))</f>
        <v>216776</v>
      </c>
      <c r="H7" s="11">
        <f t="shared" ref="H7:H38" si="6">IF($C7&lt;1,"",VLOOKUP($C7,Deelnemers,7,FALSE))</f>
        <v>107</v>
      </c>
      <c r="I7" s="61">
        <v>3.018518518518519E-2</v>
      </c>
      <c r="J7" s="61">
        <v>3.2326388888888891E-2</v>
      </c>
      <c r="K7" s="61">
        <v>3.8865740740740742E-2</v>
      </c>
      <c r="L7" s="61">
        <v>4.5231481481481484E-2</v>
      </c>
      <c r="M7" s="61"/>
      <c r="N7" s="61"/>
      <c r="O7" s="68"/>
      <c r="P7" s="11">
        <f t="shared" ref="P7:P38" si="7">IF(C7&gt;0,SUM(BB7:BE7),"")</f>
        <v>8</v>
      </c>
      <c r="Q7" s="12">
        <f t="shared" ref="Q7:Q38" si="8">IF(C7&gt;0,SUM(AG7:AJ7),"")</f>
        <v>11838.317757009348</v>
      </c>
      <c r="R7" s="12"/>
      <c r="S7" s="12">
        <f t="shared" ref="S7:S38" si="9">IF($C7&gt;0,   IF(OR(I7="DNC",I7="DSQ"),3,   IF(OR(I7="DNS",I7="NSC",I7="DNF",I7="RET"),2,  1)),"")</f>
        <v>1</v>
      </c>
      <c r="T7" s="12">
        <f t="shared" ref="T7:T38" si="10">IF($C7&gt;0,   IF(OR(J7="DNC",J7="DSQ"),3,   IF(OR(J7="DNS",J7="NSC",J7="DNF",J7="RET"),2,  1)),"")</f>
        <v>1</v>
      </c>
      <c r="U7" s="12">
        <f t="shared" ref="U7:U38" si="11">IF($C7&gt;0,   IF(OR(K7="DNC",K7="DSQ"),3,   IF(OR(K7="DNS",K7="NSC",K7="DNF",K7="RET"),2,  1)),"")</f>
        <v>1</v>
      </c>
      <c r="V7" s="12">
        <f t="shared" ref="V7:V38" si="12">IF($C7&gt;0,   IF(OR(L7="DNC",L7="DSQ"),3,   IF(OR(L7="DNS",L7="NSC",L7="DNF",L7="RET"),2,  1)),"")</f>
        <v>1</v>
      </c>
      <c r="W7" s="12">
        <f t="shared" ref="W7:W38" si="13">IF($C7&gt;0,   IF(OR(M7="DNC",M7="DSQ"),3,   IF(OR(M7="DNS",M7="NSC",M7="DNF",M7="RET"),2,  1)),"")</f>
        <v>1</v>
      </c>
      <c r="X7" s="12">
        <f t="shared" ref="X7:X38" si="14">IF($C7&gt;0,   IF(OR(N7="DNC",N7="DSQ"),3,   IF(OR(N7="DNS",N7="NSC",N7="DNF",N7="RET"),2,  1)),"")</f>
        <v>1</v>
      </c>
      <c r="Y7" s="12"/>
      <c r="Z7" s="9">
        <f t="shared" ref="Z7:Z38" si="15">IF($C7&gt;0, IF(S7=1, I7*24*60*60,88888),"")</f>
        <v>2608.0000000000005</v>
      </c>
      <c r="AA7" s="9">
        <f t="shared" ref="AA7:AA38" si="16">IF($C7&gt;0, IF(T7=1, J7*24*60*60,88888),"")</f>
        <v>2793.0000000000005</v>
      </c>
      <c r="AB7" s="9">
        <f t="shared" ref="AB7:AB38" si="17">IF($C7&gt;0, IF(U7=1, K7*24*60*60,88888),"")</f>
        <v>3358</v>
      </c>
      <c r="AC7" s="9">
        <f t="shared" ref="AC7:AC38" si="18">IF($C7&gt;0, IF(V7=1, L7*24*60*60,88888),"")</f>
        <v>3908.0000000000005</v>
      </c>
      <c r="AD7" s="9">
        <f t="shared" ref="AD7:AD38" si="19">IF($C7&gt;0, IF(W7=1, M7*24*60*60,88888),"")</f>
        <v>0</v>
      </c>
      <c r="AE7" s="9">
        <f t="shared" ref="AE7:AE38" si="20">IF($C7&gt;0, IF(X7=1, N7*24*60*60,88888),"")</f>
        <v>0</v>
      </c>
      <c r="AF7" s="9"/>
      <c r="AG7" s="12">
        <f t="shared" ref="AG7:AG38" si="21">IF($C7&gt;0,IF(Z7=88888,88888,Z7*100/$H7),"")</f>
        <v>2437.3831775700942</v>
      </c>
      <c r="AH7" s="12">
        <f t="shared" ref="AH7:AH38" si="22">IF($C7&gt;0,IF(AA7=88888,88888,AA7*100/$H7),"")</f>
        <v>2610.2803738317762</v>
      </c>
      <c r="AI7" s="12">
        <f t="shared" ref="AI7:AI38" si="23">IF($C7&gt;0,IF(AB7=88888,88888,AB7*100/$H7),"")</f>
        <v>3138.3177570093458</v>
      </c>
      <c r="AJ7" s="12">
        <f t="shared" ref="AJ7:AJ38" si="24">IF($C7&gt;0,IF(AC7=88888,88888,AC7*100/$H7),"")</f>
        <v>3652.3364485981315</v>
      </c>
      <c r="AK7" s="12">
        <f t="shared" ref="AK7:AK38" si="25">IF($C7&gt;0,IF(AD7=88888,88888,AD7*100/$H7),"")</f>
        <v>0</v>
      </c>
      <c r="AL7" s="12">
        <f t="shared" ref="AL7:AL38" si="26">IF($C7&gt;0,IF(AE7=88888,88888,AE7*100/$H7),"")</f>
        <v>0</v>
      </c>
      <c r="AM7" s="12"/>
      <c r="AN7" s="15">
        <f t="shared" ref="AN7:AN38" si="27">IF(OR(AG7="",AG7=88888),"",AG7/24/60/60)</f>
        <v>2.8210453444098314E-2</v>
      </c>
      <c r="AO7" s="15">
        <f t="shared" ref="AO7:AO38" si="28">IF(OR(AH7="",AH7=88888),"",AH7/24/60/60)</f>
        <v>3.0211578400830739E-2</v>
      </c>
      <c r="AP7" s="15">
        <f t="shared" ref="AP7:AP38" si="29">IF(OR(AI7="",AI7=88888),"",AI7/24/60/60)</f>
        <v>3.6323122187608171E-2</v>
      </c>
      <c r="AQ7" s="15">
        <f t="shared" ref="AQ7:AQ38" si="30">IF(OR(AJ7="",AJ7=88888),"",AJ7/24/60/60)</f>
        <v>4.2272412599515412E-2</v>
      </c>
      <c r="AR7" s="15">
        <f t="shared" ref="AR7:AR38" si="31">IF(OR(AK7="",AK7=88888),"",AK7/24/60/60)</f>
        <v>0</v>
      </c>
      <c r="AS7" s="15">
        <f t="shared" ref="AS7:AS38" si="32">IF(OR(AL7="",AL7=88888),"",AL7/24/60/60)</f>
        <v>0</v>
      </c>
      <c r="AT7" s="15"/>
      <c r="AU7" s="11">
        <f t="shared" ref="AU7:AU38" si="33">IF(I7&lt;&gt;"",    IF(S7=1,RANK(AG7,AG$7:AG$56,1),IF(S7=2,I$2+1,IF(S7=3,$I$1+1,""))), "")</f>
        <v>1</v>
      </c>
      <c r="AV7" s="11">
        <f t="shared" ref="AV7:AV38" si="34">IF(J7&lt;&gt;"",    IF(T7=1,RANK(AH7,AH$7:AH$56,1),IF(T7=2,J$2+1,IF(T7=3,$I$1+1,""))), "")</f>
        <v>2</v>
      </c>
      <c r="AW7" s="11">
        <f t="shared" ref="AW7:AW38" si="35">IF(K7&lt;&gt;"",    IF(U7=1,RANK(AI7,AI$7:AI$56,1),IF(U7=2,K$2+1,IF(U7=3,$I$1+1,""))), "")</f>
        <v>1</v>
      </c>
      <c r="AX7" s="11">
        <f t="shared" ref="AX7:AX38" si="36">IF(L7&lt;&gt;"",    IF(V7=1,RANK(AJ7,AJ$7:AJ$56,1),IF(V7=2,L$2+1,IF(V7=3,$I$1+1,""))), "")</f>
        <v>4</v>
      </c>
      <c r="AY7" s="11" t="str">
        <f t="shared" ref="AY7:AY38" si="37">IF(M7&lt;&gt;"",    IF(W7=1,RANK(AK7,AK$7:AK$56,1),IF(W7=2,M$2+1,IF(W7=3,$I$1+1,""))), "")</f>
        <v/>
      </c>
      <c r="AZ7" s="11" t="str">
        <f t="shared" ref="AZ7:AZ38" si="38">IF(N7&lt;&gt;"",    IF(X7=1,RANK(AL7,AL$7:AL$56,1),IF(X7=2,N$2+1,IF(X7=3,$I$1+1,""))), "")</f>
        <v/>
      </c>
      <c r="BA7" s="31"/>
      <c r="BB7" s="11">
        <f t="shared" ref="BB7:BB38" si="39">IF(AU7="","",VLOOKUP(AU7,Punten,2,FALSE))</f>
        <v>1</v>
      </c>
      <c r="BC7" s="11">
        <f t="shared" ref="BC7:BC38" si="40">IF(AV7="","",IF(J7&gt;0,VLOOKUP(AV7,Punten,2,FALSE),0))</f>
        <v>2</v>
      </c>
      <c r="BD7" s="11">
        <f t="shared" ref="BD7:BD38" si="41">IF(AW7="","",IF(K7&gt;0,VLOOKUP(AW7,Punten,2,FALSE),0))</f>
        <v>1</v>
      </c>
      <c r="BE7" s="11">
        <f t="shared" ref="BE7:BE38" si="42">IF(AX7="","",IF(AG7&gt;0,VLOOKUP(AX7,Punten,2,FALSE),0))</f>
        <v>4</v>
      </c>
      <c r="BF7" s="11" t="str">
        <f t="shared" ref="BF7:BF38" si="43">IF(AY7="","",IF(AH7&gt;0,VLOOKUP(AY7,Punten,2,FALSE),0))</f>
        <v/>
      </c>
      <c r="BG7" s="11" t="str">
        <f t="shared" ref="BG7:BG38" si="44">IF(AZ7="","",IF(AI7&gt;0,VLOOKUP(AZ7,Punten,2,FALSE),0))</f>
        <v/>
      </c>
    </row>
    <row r="8" spans="1:59">
      <c r="A8" s="20">
        <v>9</v>
      </c>
      <c r="B8" s="11">
        <f t="shared" si="1"/>
        <v>2</v>
      </c>
      <c r="C8" s="29">
        <v>52</v>
      </c>
      <c r="D8" s="65" t="str">
        <f t="shared" si="2"/>
        <v>Prickatz Michael</v>
      </c>
      <c r="E8" s="10" t="str">
        <f t="shared" si="3"/>
        <v>Mono</v>
      </c>
      <c r="F8" s="10">
        <f t="shared" si="4"/>
        <v>0</v>
      </c>
      <c r="G8" s="31">
        <f t="shared" si="5"/>
        <v>590</v>
      </c>
      <c r="H8" s="11">
        <f t="shared" si="6"/>
        <v>113</v>
      </c>
      <c r="I8" s="61">
        <v>3.4884259259259261E-2</v>
      </c>
      <c r="J8" s="61">
        <v>3.4467592592592598E-2</v>
      </c>
      <c r="K8" s="61">
        <v>4.1736111111111113E-2</v>
      </c>
      <c r="L8" s="61">
        <v>4.7256944444444449E-2</v>
      </c>
      <c r="M8" s="61"/>
      <c r="N8" s="61"/>
      <c r="O8" s="67"/>
      <c r="P8" s="11">
        <f t="shared" si="7"/>
        <v>9</v>
      </c>
      <c r="Q8" s="12">
        <f t="shared" si="8"/>
        <v>12107.079646017701</v>
      </c>
      <c r="R8" s="12"/>
      <c r="S8" s="12">
        <f t="shared" si="9"/>
        <v>1</v>
      </c>
      <c r="T8" s="12">
        <f t="shared" si="10"/>
        <v>1</v>
      </c>
      <c r="U8" s="12">
        <f t="shared" si="11"/>
        <v>1</v>
      </c>
      <c r="V8" s="12">
        <f t="shared" si="12"/>
        <v>1</v>
      </c>
      <c r="W8" s="12">
        <f t="shared" si="13"/>
        <v>1</v>
      </c>
      <c r="X8" s="12">
        <f t="shared" si="14"/>
        <v>1</v>
      </c>
      <c r="Y8" s="12"/>
      <c r="Z8" s="9">
        <f t="shared" si="15"/>
        <v>3014.0000000000005</v>
      </c>
      <c r="AA8" s="9">
        <f t="shared" si="16"/>
        <v>2978.0000000000005</v>
      </c>
      <c r="AB8" s="9">
        <f t="shared" si="17"/>
        <v>3606</v>
      </c>
      <c r="AC8" s="9">
        <f t="shared" si="18"/>
        <v>4083.0000000000009</v>
      </c>
      <c r="AD8" s="9">
        <f t="shared" si="19"/>
        <v>0</v>
      </c>
      <c r="AE8" s="9">
        <f t="shared" si="20"/>
        <v>0</v>
      </c>
      <c r="AF8" s="9"/>
      <c r="AG8" s="12">
        <f t="shared" si="21"/>
        <v>2667.2566371681423</v>
      </c>
      <c r="AH8" s="12">
        <f t="shared" si="22"/>
        <v>2635.3982300884959</v>
      </c>
      <c r="AI8" s="12">
        <f t="shared" si="23"/>
        <v>3191.1504424778759</v>
      </c>
      <c r="AJ8" s="12">
        <f t="shared" si="24"/>
        <v>3613.274336283187</v>
      </c>
      <c r="AK8" s="12">
        <f t="shared" si="25"/>
        <v>0</v>
      </c>
      <c r="AL8" s="12">
        <f t="shared" si="26"/>
        <v>0</v>
      </c>
      <c r="AM8" s="12"/>
      <c r="AN8" s="15">
        <f t="shared" si="27"/>
        <v>3.0871025893149794E-2</v>
      </c>
      <c r="AO8" s="15">
        <f t="shared" si="28"/>
        <v>3.0502294329727959E-2</v>
      </c>
      <c r="AP8" s="15">
        <f t="shared" si="29"/>
        <v>3.6934611602753194E-2</v>
      </c>
      <c r="AQ8" s="15">
        <f t="shared" si="30"/>
        <v>4.1820304818092437E-2</v>
      </c>
      <c r="AR8" s="15">
        <f t="shared" si="31"/>
        <v>0</v>
      </c>
      <c r="AS8" s="15">
        <f t="shared" si="32"/>
        <v>0</v>
      </c>
      <c r="AT8" s="15"/>
      <c r="AU8" s="11">
        <f t="shared" si="33"/>
        <v>2</v>
      </c>
      <c r="AV8" s="11">
        <f t="shared" si="34"/>
        <v>4</v>
      </c>
      <c r="AW8" s="11">
        <f t="shared" si="35"/>
        <v>2</v>
      </c>
      <c r="AX8" s="11">
        <f t="shared" si="36"/>
        <v>1</v>
      </c>
      <c r="AY8" s="11" t="str">
        <f t="shared" si="37"/>
        <v/>
      </c>
      <c r="AZ8" s="11" t="str">
        <f t="shared" si="38"/>
        <v/>
      </c>
      <c r="BA8" s="31"/>
      <c r="BB8" s="11">
        <f t="shared" si="39"/>
        <v>2</v>
      </c>
      <c r="BC8" s="11">
        <f t="shared" si="40"/>
        <v>4</v>
      </c>
      <c r="BD8" s="11">
        <f t="shared" si="41"/>
        <v>2</v>
      </c>
      <c r="BE8" s="11">
        <f t="shared" si="42"/>
        <v>1</v>
      </c>
      <c r="BF8" s="11" t="str">
        <f t="shared" si="43"/>
        <v/>
      </c>
      <c r="BG8" s="11" t="str">
        <f t="shared" si="44"/>
        <v/>
      </c>
    </row>
    <row r="9" spans="1:59">
      <c r="A9" s="20">
        <v>6</v>
      </c>
      <c r="B9" s="11">
        <f t="shared" si="1"/>
        <v>3</v>
      </c>
      <c r="C9" s="29">
        <v>28</v>
      </c>
      <c r="D9" s="65" t="str">
        <f t="shared" si="2"/>
        <v>Gommans, Nic</v>
      </c>
      <c r="E9" s="10" t="str">
        <f t="shared" si="3"/>
        <v>Laser Radiaal (ILCA6)</v>
      </c>
      <c r="F9" s="10" t="str">
        <f t="shared" si="4"/>
        <v>Idefix</v>
      </c>
      <c r="G9" s="31">
        <f t="shared" si="5"/>
        <v>194880</v>
      </c>
      <c r="H9" s="11">
        <f t="shared" si="6"/>
        <v>110</v>
      </c>
      <c r="I9" s="61">
        <v>4.0069444444444449E-2</v>
      </c>
      <c r="J9" s="61">
        <v>3.3182870370370376E-2</v>
      </c>
      <c r="K9" s="61">
        <v>4.0972222222222229E-2</v>
      </c>
      <c r="L9" s="61">
        <v>4.7222222222222221E-2</v>
      </c>
      <c r="M9" s="61"/>
      <c r="N9" s="61"/>
      <c r="O9" s="68"/>
      <c r="P9" s="11">
        <f t="shared" si="7"/>
        <v>13</v>
      </c>
      <c r="Q9" s="12">
        <f t="shared" si="8"/>
        <v>12680.909090909092</v>
      </c>
      <c r="R9" s="12"/>
      <c r="S9" s="12">
        <f t="shared" si="9"/>
        <v>1</v>
      </c>
      <c r="T9" s="12">
        <f t="shared" si="10"/>
        <v>1</v>
      </c>
      <c r="U9" s="12">
        <f t="shared" si="11"/>
        <v>1</v>
      </c>
      <c r="V9" s="12">
        <f t="shared" si="12"/>
        <v>1</v>
      </c>
      <c r="W9" s="12">
        <f t="shared" si="13"/>
        <v>1</v>
      </c>
      <c r="X9" s="12">
        <f t="shared" si="14"/>
        <v>1</v>
      </c>
      <c r="Y9" s="12"/>
      <c r="Z9" s="9">
        <f t="shared" si="15"/>
        <v>3462.0000000000005</v>
      </c>
      <c r="AA9" s="9">
        <f t="shared" si="16"/>
        <v>2867.0000000000009</v>
      </c>
      <c r="AB9" s="9">
        <f t="shared" si="17"/>
        <v>3540.0000000000005</v>
      </c>
      <c r="AC9" s="9">
        <f t="shared" si="18"/>
        <v>4080</v>
      </c>
      <c r="AD9" s="9">
        <f t="shared" si="19"/>
        <v>0</v>
      </c>
      <c r="AE9" s="9">
        <f t="shared" si="20"/>
        <v>0</v>
      </c>
      <c r="AF9" s="9"/>
      <c r="AG9" s="12">
        <f t="shared" si="21"/>
        <v>3147.2727272727279</v>
      </c>
      <c r="AH9" s="12">
        <f t="shared" si="22"/>
        <v>2606.3636363636374</v>
      </c>
      <c r="AI9" s="12">
        <f t="shared" si="23"/>
        <v>3218.1818181818189</v>
      </c>
      <c r="AJ9" s="12">
        <f t="shared" si="24"/>
        <v>3709.090909090909</v>
      </c>
      <c r="AK9" s="12">
        <f t="shared" si="25"/>
        <v>0</v>
      </c>
      <c r="AL9" s="12">
        <f t="shared" si="26"/>
        <v>0</v>
      </c>
      <c r="AM9" s="12"/>
      <c r="AN9" s="15">
        <f t="shared" si="27"/>
        <v>3.6426767676767682E-2</v>
      </c>
      <c r="AO9" s="15">
        <f t="shared" si="28"/>
        <v>3.0166245791245803E-2</v>
      </c>
      <c r="AP9" s="15">
        <f t="shared" si="29"/>
        <v>3.7247474747474758E-2</v>
      </c>
      <c r="AQ9" s="15">
        <f t="shared" si="30"/>
        <v>4.2929292929292928E-2</v>
      </c>
      <c r="AR9" s="15">
        <f t="shared" si="31"/>
        <v>0</v>
      </c>
      <c r="AS9" s="15">
        <f t="shared" si="32"/>
        <v>0</v>
      </c>
      <c r="AT9" s="15"/>
      <c r="AU9" s="11">
        <f t="shared" si="33"/>
        <v>4</v>
      </c>
      <c r="AV9" s="11">
        <f t="shared" si="34"/>
        <v>1</v>
      </c>
      <c r="AW9" s="11">
        <f t="shared" si="35"/>
        <v>3</v>
      </c>
      <c r="AX9" s="11">
        <f t="shared" si="36"/>
        <v>5</v>
      </c>
      <c r="AY9" s="11" t="str">
        <f t="shared" si="37"/>
        <v/>
      </c>
      <c r="AZ9" s="11" t="str">
        <f t="shared" si="38"/>
        <v/>
      </c>
      <c r="BA9" s="31"/>
      <c r="BB9" s="11">
        <f t="shared" si="39"/>
        <v>4</v>
      </c>
      <c r="BC9" s="11">
        <f t="shared" si="40"/>
        <v>1</v>
      </c>
      <c r="BD9" s="11">
        <f t="shared" si="41"/>
        <v>3</v>
      </c>
      <c r="BE9" s="11">
        <f t="shared" si="42"/>
        <v>5</v>
      </c>
      <c r="BF9" s="11" t="str">
        <f t="shared" si="43"/>
        <v/>
      </c>
      <c r="BG9" s="11" t="str">
        <f t="shared" si="44"/>
        <v/>
      </c>
    </row>
    <row r="10" spans="1:59">
      <c r="A10" s="20">
        <v>4</v>
      </c>
      <c r="B10" s="11">
        <f t="shared" si="1"/>
        <v>4</v>
      </c>
      <c r="C10" s="29">
        <v>22</v>
      </c>
      <c r="D10" s="65" t="str">
        <f t="shared" si="2"/>
        <v>Vogelsang, Christoph</v>
      </c>
      <c r="E10" s="10" t="str">
        <f t="shared" si="3"/>
        <v>Splash Red</v>
      </c>
      <c r="F10" s="10" t="str">
        <f t="shared" si="4"/>
        <v>peppermint</v>
      </c>
      <c r="G10" s="31">
        <f t="shared" si="5"/>
        <v>589</v>
      </c>
      <c r="H10" s="11">
        <f t="shared" si="6"/>
        <v>112</v>
      </c>
      <c r="I10" s="61">
        <v>4.1284722222222223E-2</v>
      </c>
      <c r="J10" s="61">
        <v>3.4143518518518517E-2</v>
      </c>
      <c r="K10" s="61">
        <v>4.2013888888888892E-2</v>
      </c>
      <c r="L10" s="61">
        <v>4.7291666666666669E-2</v>
      </c>
      <c r="M10" s="61"/>
      <c r="N10" s="61"/>
      <c r="O10" s="68"/>
      <c r="P10" s="11">
        <f t="shared" si="7"/>
        <v>16</v>
      </c>
      <c r="Q10" s="12">
        <f t="shared" si="8"/>
        <v>12708.035714285714</v>
      </c>
      <c r="R10" s="12"/>
      <c r="S10" s="12">
        <f t="shared" si="9"/>
        <v>1</v>
      </c>
      <c r="T10" s="12">
        <f t="shared" si="10"/>
        <v>1</v>
      </c>
      <c r="U10" s="12">
        <f t="shared" si="11"/>
        <v>1</v>
      </c>
      <c r="V10" s="12">
        <f t="shared" si="12"/>
        <v>1</v>
      </c>
      <c r="W10" s="12">
        <f t="shared" si="13"/>
        <v>1</v>
      </c>
      <c r="X10" s="12">
        <f t="shared" si="14"/>
        <v>1</v>
      </c>
      <c r="Y10" s="12"/>
      <c r="Z10" s="9">
        <f t="shared" si="15"/>
        <v>3567</v>
      </c>
      <c r="AA10" s="9">
        <f t="shared" si="16"/>
        <v>2950</v>
      </c>
      <c r="AB10" s="9">
        <f t="shared" si="17"/>
        <v>3630</v>
      </c>
      <c r="AC10" s="9">
        <f t="shared" si="18"/>
        <v>4085.9999999999995</v>
      </c>
      <c r="AD10" s="9">
        <f t="shared" si="19"/>
        <v>0</v>
      </c>
      <c r="AE10" s="9">
        <f t="shared" si="20"/>
        <v>0</v>
      </c>
      <c r="AF10" s="9"/>
      <c r="AG10" s="12">
        <f t="shared" si="21"/>
        <v>3184.8214285714284</v>
      </c>
      <c r="AH10" s="12">
        <f t="shared" si="22"/>
        <v>2633.9285714285716</v>
      </c>
      <c r="AI10" s="12">
        <f t="shared" si="23"/>
        <v>3241.0714285714284</v>
      </c>
      <c r="AJ10" s="12">
        <f t="shared" si="24"/>
        <v>3648.2142857142853</v>
      </c>
      <c r="AK10" s="12">
        <f t="shared" si="25"/>
        <v>0</v>
      </c>
      <c r="AL10" s="12">
        <f t="shared" si="26"/>
        <v>0</v>
      </c>
      <c r="AM10" s="12"/>
      <c r="AN10" s="15">
        <f t="shared" si="27"/>
        <v>3.6861359126984135E-2</v>
      </c>
      <c r="AO10" s="15">
        <f t="shared" si="28"/>
        <v>3.0485284391534393E-2</v>
      </c>
      <c r="AP10" s="15">
        <f t="shared" si="29"/>
        <v>3.7512400793650799E-2</v>
      </c>
      <c r="AQ10" s="15">
        <f t="shared" si="30"/>
        <v>4.2224702380952377E-2</v>
      </c>
      <c r="AR10" s="15">
        <f t="shared" si="31"/>
        <v>0</v>
      </c>
      <c r="AS10" s="15">
        <f t="shared" si="32"/>
        <v>0</v>
      </c>
      <c r="AT10" s="15"/>
      <c r="AU10" s="11">
        <f t="shared" si="33"/>
        <v>6</v>
      </c>
      <c r="AV10" s="11">
        <f t="shared" si="34"/>
        <v>3</v>
      </c>
      <c r="AW10" s="11">
        <f t="shared" si="35"/>
        <v>4</v>
      </c>
      <c r="AX10" s="11">
        <f t="shared" si="36"/>
        <v>3</v>
      </c>
      <c r="AY10" s="11" t="str">
        <f t="shared" si="37"/>
        <v/>
      </c>
      <c r="AZ10" s="11" t="str">
        <f t="shared" si="38"/>
        <v/>
      </c>
      <c r="BA10" s="31"/>
      <c r="BB10" s="11">
        <f t="shared" si="39"/>
        <v>6</v>
      </c>
      <c r="BC10" s="11">
        <f t="shared" si="40"/>
        <v>3</v>
      </c>
      <c r="BD10" s="11">
        <f t="shared" si="41"/>
        <v>4</v>
      </c>
      <c r="BE10" s="11">
        <f t="shared" si="42"/>
        <v>3</v>
      </c>
      <c r="BF10" s="11" t="str">
        <f t="shared" si="43"/>
        <v/>
      </c>
      <c r="BG10" s="11" t="str">
        <f t="shared" si="44"/>
        <v/>
      </c>
    </row>
    <row r="11" spans="1:59">
      <c r="A11" s="20">
        <v>8</v>
      </c>
      <c r="B11" s="11">
        <f t="shared" si="1"/>
        <v>5</v>
      </c>
      <c r="C11" s="29">
        <v>32</v>
      </c>
      <c r="D11" s="65" t="str">
        <f t="shared" si="2"/>
        <v>Assche , Bas van</v>
      </c>
      <c r="E11" s="10" t="str">
        <f t="shared" si="3"/>
        <v>Laser Radiaal (ILCA6)</v>
      </c>
      <c r="F11" s="10">
        <f t="shared" si="4"/>
        <v>0</v>
      </c>
      <c r="G11" s="31" t="str">
        <f t="shared" si="5"/>
        <v>Bel 156406</v>
      </c>
      <c r="H11" s="11">
        <f t="shared" si="6"/>
        <v>110</v>
      </c>
      <c r="I11" s="61">
        <v>4.0069444444444449E-2</v>
      </c>
      <c r="J11" s="61">
        <v>3.363425925925926E-2</v>
      </c>
      <c r="K11" s="61">
        <v>4.2083333333333334E-2</v>
      </c>
      <c r="L11" s="61">
        <v>4.8159722222222222E-2</v>
      </c>
      <c r="M11" s="61"/>
      <c r="N11" s="61"/>
      <c r="O11" s="67"/>
      <c r="P11" s="11">
        <f t="shared" si="7"/>
        <v>22</v>
      </c>
      <c r="Q11" s="12">
        <f t="shared" si="8"/>
        <v>12877.272727272728</v>
      </c>
      <c r="R11" s="12"/>
      <c r="S11" s="12">
        <f t="shared" si="9"/>
        <v>1</v>
      </c>
      <c r="T11" s="12">
        <f t="shared" si="10"/>
        <v>1</v>
      </c>
      <c r="U11" s="12">
        <f t="shared" si="11"/>
        <v>1</v>
      </c>
      <c r="V11" s="12">
        <f t="shared" si="12"/>
        <v>1</v>
      </c>
      <c r="W11" s="12">
        <f t="shared" si="13"/>
        <v>1</v>
      </c>
      <c r="X11" s="12">
        <f t="shared" si="14"/>
        <v>1</v>
      </c>
      <c r="Y11" s="12"/>
      <c r="Z11" s="9">
        <f t="shared" si="15"/>
        <v>3462.0000000000005</v>
      </c>
      <c r="AA11" s="9">
        <f t="shared" si="16"/>
        <v>2906</v>
      </c>
      <c r="AB11" s="9">
        <f t="shared" si="17"/>
        <v>3636</v>
      </c>
      <c r="AC11" s="9">
        <f t="shared" si="18"/>
        <v>4161</v>
      </c>
      <c r="AD11" s="9">
        <f t="shared" si="19"/>
        <v>0</v>
      </c>
      <c r="AE11" s="9">
        <f t="shared" si="20"/>
        <v>0</v>
      </c>
      <c r="AF11" s="9"/>
      <c r="AG11" s="12">
        <f t="shared" si="21"/>
        <v>3147.2727272727279</v>
      </c>
      <c r="AH11" s="12">
        <f t="shared" si="22"/>
        <v>2641.818181818182</v>
      </c>
      <c r="AI11" s="12">
        <f t="shared" si="23"/>
        <v>3305.4545454545455</v>
      </c>
      <c r="AJ11" s="12">
        <f t="shared" si="24"/>
        <v>3782.7272727272725</v>
      </c>
      <c r="AK11" s="12">
        <f t="shared" si="25"/>
        <v>0</v>
      </c>
      <c r="AL11" s="12">
        <f t="shared" si="26"/>
        <v>0</v>
      </c>
      <c r="AM11" s="12"/>
      <c r="AN11" s="15">
        <f t="shared" si="27"/>
        <v>3.6426767676767682E-2</v>
      </c>
      <c r="AO11" s="15">
        <f t="shared" si="28"/>
        <v>3.0576599326599327E-2</v>
      </c>
      <c r="AP11" s="15">
        <f t="shared" si="29"/>
        <v>3.8257575757575754E-2</v>
      </c>
      <c r="AQ11" s="15">
        <f t="shared" si="30"/>
        <v>4.3781565656565651E-2</v>
      </c>
      <c r="AR11" s="15">
        <f t="shared" si="31"/>
        <v>0</v>
      </c>
      <c r="AS11" s="15">
        <f t="shared" si="32"/>
        <v>0</v>
      </c>
      <c r="AT11" s="15"/>
      <c r="AU11" s="11">
        <f t="shared" si="33"/>
        <v>4</v>
      </c>
      <c r="AV11" s="11">
        <f t="shared" si="34"/>
        <v>6</v>
      </c>
      <c r="AW11" s="11">
        <f t="shared" si="35"/>
        <v>5</v>
      </c>
      <c r="AX11" s="11">
        <f t="shared" si="36"/>
        <v>7</v>
      </c>
      <c r="AY11" s="11" t="str">
        <f t="shared" si="37"/>
        <v/>
      </c>
      <c r="AZ11" s="11" t="str">
        <f t="shared" si="38"/>
        <v/>
      </c>
      <c r="BA11" s="31"/>
      <c r="BB11" s="11">
        <f t="shared" si="39"/>
        <v>4</v>
      </c>
      <c r="BC11" s="11">
        <f t="shared" si="40"/>
        <v>6</v>
      </c>
      <c r="BD11" s="11">
        <f t="shared" si="41"/>
        <v>5</v>
      </c>
      <c r="BE11" s="11">
        <f t="shared" si="42"/>
        <v>7</v>
      </c>
      <c r="BF11" s="11" t="str">
        <f t="shared" si="43"/>
        <v/>
      </c>
      <c r="BG11" s="11" t="str">
        <f t="shared" si="44"/>
        <v/>
      </c>
    </row>
    <row r="12" spans="1:59">
      <c r="A12" s="20">
        <v>3</v>
      </c>
      <c r="B12" s="11">
        <f t="shared" si="1"/>
        <v>6</v>
      </c>
      <c r="C12" s="29">
        <v>29</v>
      </c>
      <c r="D12" s="65" t="str">
        <f t="shared" si="2"/>
        <v>Gommans, Carla</v>
      </c>
      <c r="E12" s="10" t="str">
        <f t="shared" si="3"/>
        <v>(ILCA6)</v>
      </c>
      <c r="F12" s="10" t="str">
        <f t="shared" si="4"/>
        <v>Findus</v>
      </c>
      <c r="G12" s="31">
        <f t="shared" si="5"/>
        <v>188557</v>
      </c>
      <c r="H12" s="11">
        <f t="shared" si="6"/>
        <v>110</v>
      </c>
      <c r="I12" s="61">
        <v>3.8125000000000006E-2</v>
      </c>
      <c r="J12" s="61">
        <v>3.3576388888888892E-2</v>
      </c>
      <c r="K12" s="61">
        <v>4.8923611111111112E-2</v>
      </c>
      <c r="L12" s="61">
        <v>5.0115740740740738E-2</v>
      </c>
      <c r="M12" s="61"/>
      <c r="N12" s="61"/>
      <c r="O12" s="67"/>
      <c r="P12" s="11">
        <f t="shared" si="7"/>
        <v>29</v>
      </c>
      <c r="Q12" s="12">
        <f t="shared" si="8"/>
        <v>13410.909090909088</v>
      </c>
      <c r="R12" s="12"/>
      <c r="S12" s="12">
        <f t="shared" si="9"/>
        <v>1</v>
      </c>
      <c r="T12" s="12">
        <f t="shared" si="10"/>
        <v>1</v>
      </c>
      <c r="U12" s="12">
        <f t="shared" si="11"/>
        <v>1</v>
      </c>
      <c r="V12" s="12">
        <f t="shared" si="12"/>
        <v>1</v>
      </c>
      <c r="W12" s="12">
        <f t="shared" si="13"/>
        <v>1</v>
      </c>
      <c r="X12" s="12">
        <f t="shared" si="14"/>
        <v>1</v>
      </c>
      <c r="Y12" s="12"/>
      <c r="Z12" s="9">
        <f t="shared" si="15"/>
        <v>3294.0000000000005</v>
      </c>
      <c r="AA12" s="9">
        <f t="shared" si="16"/>
        <v>2901</v>
      </c>
      <c r="AB12" s="9">
        <f t="shared" si="17"/>
        <v>4227</v>
      </c>
      <c r="AC12" s="9">
        <f t="shared" si="18"/>
        <v>4329.9999999999991</v>
      </c>
      <c r="AD12" s="9">
        <f t="shared" si="19"/>
        <v>0</v>
      </c>
      <c r="AE12" s="9">
        <f t="shared" si="20"/>
        <v>0</v>
      </c>
      <c r="AF12" s="9"/>
      <c r="AG12" s="12">
        <f t="shared" si="21"/>
        <v>2994.545454545455</v>
      </c>
      <c r="AH12" s="12">
        <f t="shared" si="22"/>
        <v>2637.2727272727275</v>
      </c>
      <c r="AI12" s="12">
        <f t="shared" si="23"/>
        <v>3842.7272727272725</v>
      </c>
      <c r="AJ12" s="12">
        <f t="shared" si="24"/>
        <v>3936.3636363636351</v>
      </c>
      <c r="AK12" s="12">
        <f t="shared" si="25"/>
        <v>0</v>
      </c>
      <c r="AL12" s="12">
        <f t="shared" si="26"/>
        <v>0</v>
      </c>
      <c r="AM12" s="12"/>
      <c r="AN12" s="15">
        <f t="shared" si="27"/>
        <v>3.4659090909090917E-2</v>
      </c>
      <c r="AO12" s="15">
        <f t="shared" si="28"/>
        <v>3.0523989898989901E-2</v>
      </c>
      <c r="AP12" s="15">
        <f t="shared" si="29"/>
        <v>4.4476010101010099E-2</v>
      </c>
      <c r="AQ12" s="15">
        <f t="shared" si="30"/>
        <v>4.5559764309764293E-2</v>
      </c>
      <c r="AR12" s="15">
        <f t="shared" si="31"/>
        <v>0</v>
      </c>
      <c r="AS12" s="15">
        <f t="shared" si="32"/>
        <v>0</v>
      </c>
      <c r="AT12" s="15"/>
      <c r="AU12" s="11">
        <f t="shared" si="33"/>
        <v>3</v>
      </c>
      <c r="AV12" s="11">
        <f t="shared" si="34"/>
        <v>5</v>
      </c>
      <c r="AW12" s="11">
        <f t="shared" si="35"/>
        <v>11</v>
      </c>
      <c r="AX12" s="11">
        <f t="shared" si="36"/>
        <v>10</v>
      </c>
      <c r="AY12" s="11" t="str">
        <f t="shared" si="37"/>
        <v/>
      </c>
      <c r="AZ12" s="11" t="str">
        <f t="shared" si="38"/>
        <v/>
      </c>
      <c r="BA12" s="31"/>
      <c r="BB12" s="11">
        <f t="shared" si="39"/>
        <v>3</v>
      </c>
      <c r="BC12" s="11">
        <f t="shared" si="40"/>
        <v>5</v>
      </c>
      <c r="BD12" s="11">
        <f t="shared" si="41"/>
        <v>11</v>
      </c>
      <c r="BE12" s="11">
        <f t="shared" si="42"/>
        <v>10</v>
      </c>
      <c r="BF12" s="11" t="str">
        <f t="shared" si="43"/>
        <v/>
      </c>
      <c r="BG12" s="11" t="str">
        <f t="shared" si="44"/>
        <v/>
      </c>
    </row>
    <row r="13" spans="1:59">
      <c r="A13" s="20">
        <v>7</v>
      </c>
      <c r="B13" s="11">
        <v>7</v>
      </c>
      <c r="C13" s="29">
        <v>31</v>
      </c>
      <c r="D13" s="65" t="str">
        <f t="shared" si="2"/>
        <v>Crasborn, Sophie</v>
      </c>
      <c r="E13" s="10" t="str">
        <f t="shared" si="3"/>
        <v>Laser radiaal</v>
      </c>
      <c r="F13" s="10">
        <f t="shared" si="4"/>
        <v>0</v>
      </c>
      <c r="G13" s="31" t="str">
        <f t="shared" si="5"/>
        <v>Bel 207179</v>
      </c>
      <c r="H13" s="11">
        <f t="shared" si="6"/>
        <v>110</v>
      </c>
      <c r="I13" s="61">
        <v>4.1412037037037039E-2</v>
      </c>
      <c r="J13" s="61">
        <v>3.3993055555555561E-2</v>
      </c>
      <c r="K13" s="61">
        <v>4.6724537037037044E-2</v>
      </c>
      <c r="L13" s="61">
        <v>4.7268518518518515E-2</v>
      </c>
      <c r="M13" s="61"/>
      <c r="N13" s="61"/>
      <c r="O13" s="67"/>
      <c r="P13" s="11">
        <f t="shared" si="7"/>
        <v>29</v>
      </c>
      <c r="Q13" s="12">
        <f t="shared" si="8"/>
        <v>13305.454545454544</v>
      </c>
      <c r="R13" s="12"/>
      <c r="S13" s="12">
        <f t="shared" si="9"/>
        <v>1</v>
      </c>
      <c r="T13" s="12">
        <f t="shared" si="10"/>
        <v>1</v>
      </c>
      <c r="U13" s="12">
        <f t="shared" si="11"/>
        <v>1</v>
      </c>
      <c r="V13" s="12">
        <f t="shared" si="12"/>
        <v>1</v>
      </c>
      <c r="W13" s="12">
        <f t="shared" si="13"/>
        <v>1</v>
      </c>
      <c r="X13" s="12">
        <f t="shared" si="14"/>
        <v>1</v>
      </c>
      <c r="Y13" s="12"/>
      <c r="Z13" s="9">
        <f t="shared" si="15"/>
        <v>3578</v>
      </c>
      <c r="AA13" s="9">
        <f t="shared" si="16"/>
        <v>2937</v>
      </c>
      <c r="AB13" s="9">
        <f t="shared" si="17"/>
        <v>4037.0000000000009</v>
      </c>
      <c r="AC13" s="9">
        <f t="shared" si="18"/>
        <v>4084</v>
      </c>
      <c r="AD13" s="9">
        <f t="shared" si="19"/>
        <v>0</v>
      </c>
      <c r="AE13" s="9">
        <f t="shared" si="20"/>
        <v>0</v>
      </c>
      <c r="AF13" s="9"/>
      <c r="AG13" s="12">
        <f t="shared" si="21"/>
        <v>3252.7272727272725</v>
      </c>
      <c r="AH13" s="12">
        <f t="shared" si="22"/>
        <v>2670</v>
      </c>
      <c r="AI13" s="12">
        <f t="shared" si="23"/>
        <v>3670.0000000000009</v>
      </c>
      <c r="AJ13" s="12">
        <f t="shared" si="24"/>
        <v>3712.7272727272725</v>
      </c>
      <c r="AK13" s="12">
        <f t="shared" si="25"/>
        <v>0</v>
      </c>
      <c r="AL13" s="12">
        <f t="shared" si="26"/>
        <v>0</v>
      </c>
      <c r="AM13" s="12"/>
      <c r="AN13" s="15">
        <f t="shared" si="27"/>
        <v>3.7647306397306395E-2</v>
      </c>
      <c r="AO13" s="15">
        <f t="shared" si="28"/>
        <v>3.0902777777777779E-2</v>
      </c>
      <c r="AP13" s="15">
        <f t="shared" si="29"/>
        <v>4.247685185185187E-2</v>
      </c>
      <c r="AQ13" s="15">
        <f t="shared" si="30"/>
        <v>4.2971380471380473E-2</v>
      </c>
      <c r="AR13" s="15">
        <f t="shared" si="31"/>
        <v>0</v>
      </c>
      <c r="AS13" s="15">
        <f t="shared" si="32"/>
        <v>0</v>
      </c>
      <c r="AT13" s="15"/>
      <c r="AU13" s="11">
        <f t="shared" si="33"/>
        <v>7</v>
      </c>
      <c r="AV13" s="11">
        <f t="shared" si="34"/>
        <v>7</v>
      </c>
      <c r="AW13" s="11">
        <f t="shared" si="35"/>
        <v>9</v>
      </c>
      <c r="AX13" s="11">
        <f t="shared" si="36"/>
        <v>6</v>
      </c>
      <c r="AY13" s="11" t="str">
        <f t="shared" si="37"/>
        <v/>
      </c>
      <c r="AZ13" s="11" t="str">
        <f t="shared" si="38"/>
        <v/>
      </c>
      <c r="BA13" s="31"/>
      <c r="BB13" s="11">
        <f t="shared" si="39"/>
        <v>7</v>
      </c>
      <c r="BC13" s="11">
        <f t="shared" si="40"/>
        <v>7</v>
      </c>
      <c r="BD13" s="11">
        <f t="shared" si="41"/>
        <v>9</v>
      </c>
      <c r="BE13" s="11">
        <f t="shared" si="42"/>
        <v>6</v>
      </c>
      <c r="BF13" s="11" t="str">
        <f t="shared" si="43"/>
        <v/>
      </c>
      <c r="BG13" s="11" t="str">
        <f t="shared" si="44"/>
        <v/>
      </c>
    </row>
    <row r="14" spans="1:59">
      <c r="A14" s="20">
        <v>5</v>
      </c>
      <c r="B14" s="11">
        <f t="shared" ref="B14:B56" si="45">IF(C14&gt;0,  IF(RANK(P14,P$7:P$56,1)=B13,B13+1,RANK(P14,P$7:P$56,1)),"")</f>
        <v>8</v>
      </c>
      <c r="C14" s="29">
        <v>21</v>
      </c>
      <c r="D14" s="65" t="str">
        <f t="shared" si="2"/>
        <v>Daum, Wolfgang</v>
      </c>
      <c r="E14" s="10" t="str">
        <f t="shared" si="3"/>
        <v>Splash Red</v>
      </c>
      <c r="F14" s="10" t="str">
        <f t="shared" si="4"/>
        <v>Aquanautic 2</v>
      </c>
      <c r="G14" s="31" t="str">
        <f t="shared" si="5"/>
        <v>GER 2027</v>
      </c>
      <c r="H14" s="11">
        <f t="shared" si="6"/>
        <v>112</v>
      </c>
      <c r="I14" s="61">
        <v>4.38425925925926E-2</v>
      </c>
      <c r="J14" s="61">
        <v>3.6817129629629637E-2</v>
      </c>
      <c r="K14" s="61">
        <v>4.3807870370370372E-2</v>
      </c>
      <c r="L14" s="61">
        <v>4.7245370370370375E-2</v>
      </c>
      <c r="M14" s="61"/>
      <c r="N14" s="61"/>
      <c r="O14" s="67"/>
      <c r="P14" s="11">
        <f t="shared" si="7"/>
        <v>30</v>
      </c>
      <c r="Q14" s="12">
        <f t="shared" si="8"/>
        <v>13246.428571428572</v>
      </c>
      <c r="R14" s="12"/>
      <c r="S14" s="12">
        <f t="shared" si="9"/>
        <v>1</v>
      </c>
      <c r="T14" s="12">
        <f t="shared" si="10"/>
        <v>1</v>
      </c>
      <c r="U14" s="12">
        <f t="shared" si="11"/>
        <v>1</v>
      </c>
      <c r="V14" s="12">
        <f t="shared" si="12"/>
        <v>1</v>
      </c>
      <c r="W14" s="12">
        <f t="shared" si="13"/>
        <v>1</v>
      </c>
      <c r="X14" s="12">
        <f t="shared" si="14"/>
        <v>1</v>
      </c>
      <c r="Y14" s="12"/>
      <c r="Z14" s="9">
        <f t="shared" si="15"/>
        <v>3788.0000000000005</v>
      </c>
      <c r="AA14" s="9">
        <f t="shared" si="16"/>
        <v>3181.0000000000009</v>
      </c>
      <c r="AB14" s="9">
        <f t="shared" si="17"/>
        <v>3785</v>
      </c>
      <c r="AC14" s="9">
        <f t="shared" si="18"/>
        <v>4082</v>
      </c>
      <c r="AD14" s="9">
        <f t="shared" si="19"/>
        <v>0</v>
      </c>
      <c r="AE14" s="9">
        <f t="shared" si="20"/>
        <v>0</v>
      </c>
      <c r="AF14" s="9"/>
      <c r="AG14" s="12">
        <f t="shared" si="21"/>
        <v>3382.1428571428578</v>
      </c>
      <c r="AH14" s="12">
        <f t="shared" si="22"/>
        <v>2840.1785714285725</v>
      </c>
      <c r="AI14" s="12">
        <f t="shared" si="23"/>
        <v>3379.4642857142858</v>
      </c>
      <c r="AJ14" s="12">
        <f t="shared" si="24"/>
        <v>3644.6428571428573</v>
      </c>
      <c r="AK14" s="12">
        <f t="shared" si="25"/>
        <v>0</v>
      </c>
      <c r="AL14" s="12">
        <f t="shared" si="26"/>
        <v>0</v>
      </c>
      <c r="AM14" s="12"/>
      <c r="AN14" s="15">
        <f t="shared" si="27"/>
        <v>3.9145171957671962E-2</v>
      </c>
      <c r="AO14" s="15">
        <f t="shared" si="28"/>
        <v>3.287243716931218E-2</v>
      </c>
      <c r="AP14" s="15">
        <f t="shared" si="29"/>
        <v>3.9114169973544971E-2</v>
      </c>
      <c r="AQ14" s="15">
        <f t="shared" si="30"/>
        <v>4.218336640211641E-2</v>
      </c>
      <c r="AR14" s="15">
        <f t="shared" si="31"/>
        <v>0</v>
      </c>
      <c r="AS14" s="15">
        <f t="shared" si="32"/>
        <v>0</v>
      </c>
      <c r="AT14" s="15"/>
      <c r="AU14" s="11">
        <f t="shared" si="33"/>
        <v>12</v>
      </c>
      <c r="AV14" s="11">
        <f t="shared" si="34"/>
        <v>9</v>
      </c>
      <c r="AW14" s="11">
        <f t="shared" si="35"/>
        <v>7</v>
      </c>
      <c r="AX14" s="11">
        <f t="shared" si="36"/>
        <v>2</v>
      </c>
      <c r="AY14" s="11" t="str">
        <f t="shared" si="37"/>
        <v/>
      </c>
      <c r="AZ14" s="11" t="str">
        <f t="shared" si="38"/>
        <v/>
      </c>
      <c r="BA14" s="31"/>
      <c r="BB14" s="11">
        <f t="shared" si="39"/>
        <v>12</v>
      </c>
      <c r="BC14" s="11">
        <f t="shared" si="40"/>
        <v>9</v>
      </c>
      <c r="BD14" s="11">
        <f t="shared" si="41"/>
        <v>7</v>
      </c>
      <c r="BE14" s="11">
        <f t="shared" si="42"/>
        <v>2</v>
      </c>
      <c r="BF14" s="11" t="str">
        <f t="shared" si="43"/>
        <v/>
      </c>
      <c r="BG14" s="11" t="str">
        <f t="shared" si="44"/>
        <v/>
      </c>
    </row>
    <row r="15" spans="1:59">
      <c r="A15" s="20">
        <v>1</v>
      </c>
      <c r="B15" s="11">
        <f t="shared" si="45"/>
        <v>9</v>
      </c>
      <c r="C15" s="29">
        <v>25</v>
      </c>
      <c r="D15" s="65" t="str">
        <f t="shared" si="2"/>
        <v>Strijckers, Jos</v>
      </c>
      <c r="E15" s="10" t="str">
        <f t="shared" si="3"/>
        <v>Finn</v>
      </c>
      <c r="F15" s="10" t="str">
        <f t="shared" si="4"/>
        <v>Itchi</v>
      </c>
      <c r="G15" s="31" t="str">
        <f t="shared" si="5"/>
        <v>Bel 88</v>
      </c>
      <c r="H15" s="11">
        <f t="shared" si="6"/>
        <v>104</v>
      </c>
      <c r="I15" s="61">
        <v>3.9317129629629632E-2</v>
      </c>
      <c r="J15" s="61">
        <v>3.4733796296296304E-2</v>
      </c>
      <c r="K15" s="61">
        <v>3.9930555555555552E-2</v>
      </c>
      <c r="L15" s="61">
        <v>4.7280092592592596E-2</v>
      </c>
      <c r="M15" s="61"/>
      <c r="N15" s="61"/>
      <c r="O15" s="68"/>
      <c r="P15" s="11">
        <f t="shared" si="7"/>
        <v>33</v>
      </c>
      <c r="Q15" s="12">
        <f t="shared" si="8"/>
        <v>13397.115384615387</v>
      </c>
      <c r="R15" s="12"/>
      <c r="S15" s="12">
        <f t="shared" si="9"/>
        <v>1</v>
      </c>
      <c r="T15" s="12">
        <f t="shared" si="10"/>
        <v>1</v>
      </c>
      <c r="U15" s="12">
        <f t="shared" si="11"/>
        <v>1</v>
      </c>
      <c r="V15" s="12">
        <f t="shared" si="12"/>
        <v>1</v>
      </c>
      <c r="W15" s="12">
        <f t="shared" si="13"/>
        <v>1</v>
      </c>
      <c r="X15" s="12">
        <f t="shared" si="14"/>
        <v>1</v>
      </c>
      <c r="Y15" s="12"/>
      <c r="Z15" s="9">
        <f t="shared" si="15"/>
        <v>3397.0000000000005</v>
      </c>
      <c r="AA15" s="9">
        <f t="shared" si="16"/>
        <v>3001.0000000000009</v>
      </c>
      <c r="AB15" s="9">
        <f t="shared" si="17"/>
        <v>3449.9999999999995</v>
      </c>
      <c r="AC15" s="9">
        <f t="shared" si="18"/>
        <v>4085.0000000000005</v>
      </c>
      <c r="AD15" s="9">
        <f t="shared" si="19"/>
        <v>0</v>
      </c>
      <c r="AE15" s="9">
        <f t="shared" si="20"/>
        <v>0</v>
      </c>
      <c r="AF15" s="9"/>
      <c r="AG15" s="12">
        <f t="shared" si="21"/>
        <v>3266.3461538461543</v>
      </c>
      <c r="AH15" s="12">
        <f t="shared" si="22"/>
        <v>2885.5769230769242</v>
      </c>
      <c r="AI15" s="12">
        <f t="shared" si="23"/>
        <v>3317.3076923076919</v>
      </c>
      <c r="AJ15" s="12">
        <f t="shared" si="24"/>
        <v>3927.8846153846162</v>
      </c>
      <c r="AK15" s="12">
        <f t="shared" si="25"/>
        <v>0</v>
      </c>
      <c r="AL15" s="12">
        <f t="shared" si="26"/>
        <v>0</v>
      </c>
      <c r="AM15" s="12"/>
      <c r="AN15" s="15">
        <f t="shared" si="27"/>
        <v>3.7804932336182345E-2</v>
      </c>
      <c r="AO15" s="15">
        <f t="shared" si="28"/>
        <v>3.3397881054131072E-2</v>
      </c>
      <c r="AP15" s="15">
        <f t="shared" si="29"/>
        <v>3.8394764957264953E-2</v>
      </c>
      <c r="AQ15" s="15">
        <f t="shared" si="30"/>
        <v>4.54616274928775E-2</v>
      </c>
      <c r="AR15" s="15">
        <f t="shared" si="31"/>
        <v>0</v>
      </c>
      <c r="AS15" s="15">
        <f t="shared" si="32"/>
        <v>0</v>
      </c>
      <c r="AT15" s="15"/>
      <c r="AU15" s="11">
        <f t="shared" si="33"/>
        <v>8</v>
      </c>
      <c r="AV15" s="11">
        <f t="shared" si="34"/>
        <v>10</v>
      </c>
      <c r="AW15" s="11">
        <f t="shared" si="35"/>
        <v>6</v>
      </c>
      <c r="AX15" s="11">
        <f t="shared" si="36"/>
        <v>9</v>
      </c>
      <c r="AY15" s="11" t="str">
        <f t="shared" si="37"/>
        <v/>
      </c>
      <c r="AZ15" s="11" t="str">
        <f t="shared" si="38"/>
        <v/>
      </c>
      <c r="BA15" s="31"/>
      <c r="BB15" s="11">
        <f t="shared" si="39"/>
        <v>8</v>
      </c>
      <c r="BC15" s="11">
        <f t="shared" si="40"/>
        <v>10</v>
      </c>
      <c r="BD15" s="11">
        <f t="shared" si="41"/>
        <v>6</v>
      </c>
      <c r="BE15" s="11">
        <f t="shared" si="42"/>
        <v>9</v>
      </c>
      <c r="BF15" s="11" t="str">
        <f t="shared" si="43"/>
        <v/>
      </c>
      <c r="BG15" s="11" t="str">
        <f t="shared" si="44"/>
        <v/>
      </c>
    </row>
    <row r="16" spans="1:59">
      <c r="A16" s="20">
        <v>10</v>
      </c>
      <c r="B16" s="11">
        <f t="shared" si="45"/>
        <v>10</v>
      </c>
      <c r="C16" s="29">
        <v>33</v>
      </c>
      <c r="D16" s="65" t="str">
        <f t="shared" si="2"/>
        <v>Willems, Eric</v>
      </c>
      <c r="E16" s="10" t="str">
        <f t="shared" si="3"/>
        <v>Laser Radiaal (ILCA7)</v>
      </c>
      <c r="F16" s="10">
        <f t="shared" si="4"/>
        <v>0</v>
      </c>
      <c r="G16" s="31">
        <f t="shared" si="5"/>
        <v>184293</v>
      </c>
      <c r="H16" s="11">
        <f t="shared" si="6"/>
        <v>107</v>
      </c>
      <c r="I16" s="61">
        <v>4.1180555555555561E-2</v>
      </c>
      <c r="J16" s="61">
        <v>3.5138888888888893E-2</v>
      </c>
      <c r="K16" s="61">
        <v>4.1886574074074076E-2</v>
      </c>
      <c r="L16" s="61">
        <v>4.7303240740740743E-2</v>
      </c>
      <c r="M16" s="61"/>
      <c r="N16" s="61"/>
      <c r="O16" s="67"/>
      <c r="P16" s="11">
        <f t="shared" si="7"/>
        <v>33</v>
      </c>
      <c r="Q16" s="12">
        <f t="shared" si="8"/>
        <v>13364.485981308415</v>
      </c>
      <c r="R16" s="12"/>
      <c r="S16" s="12">
        <f t="shared" si="9"/>
        <v>1</v>
      </c>
      <c r="T16" s="12">
        <f t="shared" si="10"/>
        <v>1</v>
      </c>
      <c r="U16" s="12">
        <f t="shared" si="11"/>
        <v>1</v>
      </c>
      <c r="V16" s="12">
        <f t="shared" si="12"/>
        <v>1</v>
      </c>
      <c r="W16" s="12">
        <f t="shared" si="13"/>
        <v>1</v>
      </c>
      <c r="X16" s="12">
        <f t="shared" si="14"/>
        <v>1</v>
      </c>
      <c r="Y16" s="12"/>
      <c r="Z16" s="9">
        <f t="shared" si="15"/>
        <v>3558.0000000000009</v>
      </c>
      <c r="AA16" s="9">
        <f t="shared" si="16"/>
        <v>3036.0000000000005</v>
      </c>
      <c r="AB16" s="9">
        <f t="shared" si="17"/>
        <v>3619</v>
      </c>
      <c r="AC16" s="9">
        <f t="shared" si="18"/>
        <v>4087.0000000000005</v>
      </c>
      <c r="AD16" s="9">
        <f t="shared" si="19"/>
        <v>0</v>
      </c>
      <c r="AE16" s="9">
        <f t="shared" si="20"/>
        <v>0</v>
      </c>
      <c r="AF16" s="9"/>
      <c r="AG16" s="12">
        <f t="shared" si="21"/>
        <v>3325.2336448598144</v>
      </c>
      <c r="AH16" s="12">
        <f t="shared" si="22"/>
        <v>2837.3831775700942</v>
      </c>
      <c r="AI16" s="12">
        <f t="shared" si="23"/>
        <v>3382.2429906542056</v>
      </c>
      <c r="AJ16" s="12">
        <f t="shared" si="24"/>
        <v>3819.6261682242998</v>
      </c>
      <c r="AK16" s="12">
        <f t="shared" si="25"/>
        <v>0</v>
      </c>
      <c r="AL16" s="12">
        <f t="shared" si="26"/>
        <v>0</v>
      </c>
      <c r="AM16" s="12"/>
      <c r="AN16" s="15">
        <f t="shared" si="27"/>
        <v>3.8486500519210806E-2</v>
      </c>
      <c r="AO16" s="15">
        <f t="shared" si="28"/>
        <v>3.2840083073727946E-2</v>
      </c>
      <c r="AP16" s="15">
        <f t="shared" si="29"/>
        <v>3.9146330910349601E-2</v>
      </c>
      <c r="AQ16" s="15">
        <f t="shared" si="30"/>
        <v>4.4208636206299771E-2</v>
      </c>
      <c r="AR16" s="15">
        <f t="shared" si="31"/>
        <v>0</v>
      </c>
      <c r="AS16" s="15">
        <f t="shared" si="32"/>
        <v>0</v>
      </c>
      <c r="AT16" s="15"/>
      <c r="AU16" s="11">
        <f t="shared" si="33"/>
        <v>9</v>
      </c>
      <c r="AV16" s="11">
        <f t="shared" si="34"/>
        <v>8</v>
      </c>
      <c r="AW16" s="11">
        <f t="shared" si="35"/>
        <v>8</v>
      </c>
      <c r="AX16" s="11">
        <f t="shared" si="36"/>
        <v>8</v>
      </c>
      <c r="AY16" s="11" t="str">
        <f t="shared" si="37"/>
        <v/>
      </c>
      <c r="AZ16" s="11" t="str">
        <f t="shared" si="38"/>
        <v/>
      </c>
      <c r="BA16" s="31"/>
      <c r="BB16" s="11">
        <f t="shared" si="39"/>
        <v>9</v>
      </c>
      <c r="BC16" s="11">
        <f t="shared" si="40"/>
        <v>8</v>
      </c>
      <c r="BD16" s="11">
        <f t="shared" si="41"/>
        <v>8</v>
      </c>
      <c r="BE16" s="11">
        <f t="shared" si="42"/>
        <v>8</v>
      </c>
      <c r="BF16" s="11" t="str">
        <f t="shared" si="43"/>
        <v/>
      </c>
      <c r="BG16" s="11" t="str">
        <f t="shared" si="44"/>
        <v/>
      </c>
    </row>
    <row r="17" spans="1:59">
      <c r="A17" s="20">
        <v>12</v>
      </c>
      <c r="B17" s="11">
        <f t="shared" si="45"/>
        <v>11</v>
      </c>
      <c r="C17" s="29">
        <v>27</v>
      </c>
      <c r="D17" s="65" t="str">
        <f t="shared" si="2"/>
        <v>Dieth, Hendrik</v>
      </c>
      <c r="E17" s="10" t="str">
        <f t="shared" si="3"/>
        <v>Laser radiaal</v>
      </c>
      <c r="F17" s="10">
        <f t="shared" si="4"/>
        <v>0</v>
      </c>
      <c r="G17" s="31">
        <f t="shared" si="5"/>
        <v>167839</v>
      </c>
      <c r="H17" s="11">
        <f t="shared" si="6"/>
        <v>110</v>
      </c>
      <c r="I17" s="61">
        <v>4.3761574074074078E-2</v>
      </c>
      <c r="J17" s="61">
        <v>3.7118055555555564E-2</v>
      </c>
      <c r="K17" s="61">
        <v>4.8703703703703707E-2</v>
      </c>
      <c r="L17" s="61">
        <v>5.3333333333333337E-2</v>
      </c>
      <c r="M17" s="61"/>
      <c r="N17" s="61"/>
      <c r="O17" s="67"/>
      <c r="P17" s="11">
        <f t="shared" si="7"/>
        <v>45</v>
      </c>
      <c r="Q17" s="12">
        <f t="shared" si="8"/>
        <v>14367.272727272728</v>
      </c>
      <c r="R17" s="12"/>
      <c r="S17" s="12">
        <f t="shared" si="9"/>
        <v>1</v>
      </c>
      <c r="T17" s="12">
        <f t="shared" si="10"/>
        <v>1</v>
      </c>
      <c r="U17" s="12">
        <f t="shared" si="11"/>
        <v>1</v>
      </c>
      <c r="V17" s="12">
        <f t="shared" si="12"/>
        <v>1</v>
      </c>
      <c r="W17" s="12">
        <f t="shared" si="13"/>
        <v>1</v>
      </c>
      <c r="X17" s="12">
        <f t="shared" si="14"/>
        <v>1</v>
      </c>
      <c r="Y17" s="12"/>
      <c r="Z17" s="9">
        <f t="shared" si="15"/>
        <v>3781.0000000000005</v>
      </c>
      <c r="AA17" s="9">
        <f t="shared" si="16"/>
        <v>3207.0000000000009</v>
      </c>
      <c r="AB17" s="9">
        <f t="shared" si="17"/>
        <v>4208</v>
      </c>
      <c r="AC17" s="9">
        <f t="shared" si="18"/>
        <v>4608</v>
      </c>
      <c r="AD17" s="9">
        <f t="shared" si="19"/>
        <v>0</v>
      </c>
      <c r="AE17" s="9">
        <f t="shared" si="20"/>
        <v>0</v>
      </c>
      <c r="AF17" s="9"/>
      <c r="AG17" s="12">
        <f t="shared" si="21"/>
        <v>3437.2727272727279</v>
      </c>
      <c r="AH17" s="12">
        <f t="shared" si="22"/>
        <v>2915.4545454545464</v>
      </c>
      <c r="AI17" s="12">
        <f t="shared" si="23"/>
        <v>3825.4545454545455</v>
      </c>
      <c r="AJ17" s="12">
        <f t="shared" si="24"/>
        <v>4189.090909090909</v>
      </c>
      <c r="AK17" s="12">
        <f t="shared" si="25"/>
        <v>0</v>
      </c>
      <c r="AL17" s="12">
        <f t="shared" si="26"/>
        <v>0</v>
      </c>
      <c r="AM17" s="12"/>
      <c r="AN17" s="15">
        <f t="shared" si="27"/>
        <v>3.9783249158249163E-2</v>
      </c>
      <c r="AO17" s="15">
        <f t="shared" si="28"/>
        <v>3.3743686868686881E-2</v>
      </c>
      <c r="AP17" s="15">
        <f t="shared" si="29"/>
        <v>4.4276094276094274E-2</v>
      </c>
      <c r="AQ17" s="15">
        <f t="shared" si="30"/>
        <v>4.8484848484848478E-2</v>
      </c>
      <c r="AR17" s="15">
        <f t="shared" si="31"/>
        <v>0</v>
      </c>
      <c r="AS17" s="15">
        <f t="shared" si="32"/>
        <v>0</v>
      </c>
      <c r="AT17" s="15"/>
      <c r="AU17" s="11">
        <f t="shared" si="33"/>
        <v>13</v>
      </c>
      <c r="AV17" s="11">
        <f t="shared" si="34"/>
        <v>11</v>
      </c>
      <c r="AW17" s="11">
        <f t="shared" si="35"/>
        <v>10</v>
      </c>
      <c r="AX17" s="11">
        <f t="shared" si="36"/>
        <v>11</v>
      </c>
      <c r="AY17" s="11" t="str">
        <f t="shared" si="37"/>
        <v/>
      </c>
      <c r="AZ17" s="11" t="str">
        <f t="shared" si="38"/>
        <v/>
      </c>
      <c r="BA17" s="31"/>
      <c r="BB17" s="11">
        <f t="shared" si="39"/>
        <v>13</v>
      </c>
      <c r="BC17" s="11">
        <f t="shared" si="40"/>
        <v>11</v>
      </c>
      <c r="BD17" s="11">
        <f t="shared" si="41"/>
        <v>10</v>
      </c>
      <c r="BE17" s="11">
        <f t="shared" si="42"/>
        <v>11</v>
      </c>
      <c r="BF17" s="11" t="str">
        <f t="shared" si="43"/>
        <v/>
      </c>
      <c r="BG17" s="11" t="str">
        <f t="shared" si="44"/>
        <v/>
      </c>
    </row>
    <row r="18" spans="1:59">
      <c r="A18" s="20">
        <v>11</v>
      </c>
      <c r="B18" s="11">
        <f t="shared" si="45"/>
        <v>12</v>
      </c>
      <c r="C18" s="29">
        <v>24</v>
      </c>
      <c r="D18" s="65" t="str">
        <f t="shared" si="2"/>
        <v>Kann van, Leonard</v>
      </c>
      <c r="E18" s="10" t="str">
        <f t="shared" si="3"/>
        <v>Laser Radiaal  ILCA6)</v>
      </c>
      <c r="F18" s="10" t="str">
        <f t="shared" si="4"/>
        <v>Red Star</v>
      </c>
      <c r="G18" s="31">
        <f t="shared" si="5"/>
        <v>200077</v>
      </c>
      <c r="H18" s="11">
        <f t="shared" si="6"/>
        <v>110</v>
      </c>
      <c r="I18" s="61">
        <v>4.2754629629629629E-2</v>
      </c>
      <c r="J18" s="61">
        <v>3.7905092592592594E-2</v>
      </c>
      <c r="K18" s="61">
        <v>4.912037037037037E-2</v>
      </c>
      <c r="L18" s="61">
        <v>5.9143518518518519E-2</v>
      </c>
      <c r="M18" s="61"/>
      <c r="N18" s="61"/>
      <c r="O18" s="67"/>
      <c r="P18" s="11">
        <f t="shared" si="7"/>
        <v>47</v>
      </c>
      <c r="Q18" s="12">
        <f t="shared" si="8"/>
        <v>14839.090909090908</v>
      </c>
      <c r="R18" s="12"/>
      <c r="S18" s="12">
        <f t="shared" si="9"/>
        <v>1</v>
      </c>
      <c r="T18" s="12">
        <f t="shared" si="10"/>
        <v>1</v>
      </c>
      <c r="U18" s="12">
        <f t="shared" si="11"/>
        <v>1</v>
      </c>
      <c r="V18" s="12">
        <f t="shared" si="12"/>
        <v>1</v>
      </c>
      <c r="W18" s="12">
        <f t="shared" si="13"/>
        <v>1</v>
      </c>
      <c r="X18" s="12">
        <f t="shared" si="14"/>
        <v>1</v>
      </c>
      <c r="Y18" s="12"/>
      <c r="Z18" s="9">
        <f t="shared" si="15"/>
        <v>3694</v>
      </c>
      <c r="AA18" s="9">
        <f t="shared" si="16"/>
        <v>3275.0000000000005</v>
      </c>
      <c r="AB18" s="9">
        <f t="shared" si="17"/>
        <v>4244</v>
      </c>
      <c r="AC18" s="9">
        <f t="shared" si="18"/>
        <v>5110</v>
      </c>
      <c r="AD18" s="9">
        <f t="shared" si="19"/>
        <v>0</v>
      </c>
      <c r="AE18" s="9">
        <f t="shared" si="20"/>
        <v>0</v>
      </c>
      <c r="AF18" s="9"/>
      <c r="AG18" s="12">
        <f t="shared" si="21"/>
        <v>3358.181818181818</v>
      </c>
      <c r="AH18" s="12">
        <f t="shared" si="22"/>
        <v>2977.2727272727279</v>
      </c>
      <c r="AI18" s="12">
        <f t="shared" si="23"/>
        <v>3858.181818181818</v>
      </c>
      <c r="AJ18" s="12">
        <f t="shared" si="24"/>
        <v>4645.454545454545</v>
      </c>
      <c r="AK18" s="12">
        <f t="shared" si="25"/>
        <v>0</v>
      </c>
      <c r="AL18" s="12">
        <f t="shared" si="26"/>
        <v>0</v>
      </c>
      <c r="AM18" s="12"/>
      <c r="AN18" s="15">
        <f t="shared" si="27"/>
        <v>3.8867845117845114E-2</v>
      </c>
      <c r="AO18" s="15">
        <f t="shared" si="28"/>
        <v>3.4459175084175092E-2</v>
      </c>
      <c r="AP18" s="15">
        <f t="shared" si="29"/>
        <v>4.4654882154882149E-2</v>
      </c>
      <c r="AQ18" s="15">
        <f t="shared" si="30"/>
        <v>5.3766835016835011E-2</v>
      </c>
      <c r="AR18" s="15">
        <f t="shared" si="31"/>
        <v>0</v>
      </c>
      <c r="AS18" s="15">
        <f t="shared" si="32"/>
        <v>0</v>
      </c>
      <c r="AT18" s="15"/>
      <c r="AU18" s="11">
        <f t="shared" si="33"/>
        <v>11</v>
      </c>
      <c r="AV18" s="11">
        <f t="shared" si="34"/>
        <v>12</v>
      </c>
      <c r="AW18" s="11">
        <f t="shared" si="35"/>
        <v>12</v>
      </c>
      <c r="AX18" s="11">
        <f t="shared" si="36"/>
        <v>12</v>
      </c>
      <c r="AY18" s="11" t="str">
        <f t="shared" si="37"/>
        <v/>
      </c>
      <c r="AZ18" s="11" t="str">
        <f t="shared" si="38"/>
        <v/>
      </c>
      <c r="BA18" s="31"/>
      <c r="BB18" s="11">
        <f t="shared" si="39"/>
        <v>11</v>
      </c>
      <c r="BC18" s="11">
        <f t="shared" si="40"/>
        <v>12</v>
      </c>
      <c r="BD18" s="11">
        <f t="shared" si="41"/>
        <v>12</v>
      </c>
      <c r="BE18" s="11">
        <f t="shared" si="42"/>
        <v>12</v>
      </c>
      <c r="BF18" s="11" t="str">
        <f t="shared" si="43"/>
        <v/>
      </c>
      <c r="BG18" s="11" t="str">
        <f t="shared" si="44"/>
        <v/>
      </c>
    </row>
    <row r="19" spans="1:59">
      <c r="A19" s="20">
        <v>13</v>
      </c>
      <c r="B19" s="11">
        <f t="shared" si="45"/>
        <v>13</v>
      </c>
      <c r="C19" s="29">
        <v>48</v>
      </c>
      <c r="D19" s="65" t="str">
        <f t="shared" si="2"/>
        <v>Schram, Nina</v>
      </c>
      <c r="E19" s="10" t="str">
        <f t="shared" si="3"/>
        <v>Splash blue</v>
      </c>
      <c r="F19" s="10">
        <f t="shared" si="4"/>
        <v>0</v>
      </c>
      <c r="G19" s="31">
        <f t="shared" si="5"/>
        <v>1589</v>
      </c>
      <c r="H19" s="11">
        <f t="shared" si="6"/>
        <v>116</v>
      </c>
      <c r="I19" s="61">
        <v>4.474537037037038E-2</v>
      </c>
      <c r="J19" s="61">
        <v>4.3877314814814813E-2</v>
      </c>
      <c r="K19" s="92" t="s">
        <v>11</v>
      </c>
      <c r="L19" s="92" t="s">
        <v>11</v>
      </c>
      <c r="M19" s="61"/>
      <c r="N19" s="61"/>
      <c r="O19" s="67"/>
      <c r="P19" s="11">
        <f t="shared" si="7"/>
        <v>49</v>
      </c>
      <c r="Q19" s="12">
        <f t="shared" si="8"/>
        <v>184376.86206896551</v>
      </c>
      <c r="R19" s="12"/>
      <c r="S19" s="12">
        <f t="shared" si="9"/>
        <v>1</v>
      </c>
      <c r="T19" s="12">
        <f t="shared" si="10"/>
        <v>1</v>
      </c>
      <c r="U19" s="12">
        <f t="shared" si="11"/>
        <v>2</v>
      </c>
      <c r="V19" s="12">
        <f t="shared" si="12"/>
        <v>2</v>
      </c>
      <c r="W19" s="12">
        <f t="shared" si="13"/>
        <v>1</v>
      </c>
      <c r="X19" s="12">
        <f t="shared" si="14"/>
        <v>1</v>
      </c>
      <c r="Y19" s="12"/>
      <c r="Z19" s="9">
        <f t="shared" si="15"/>
        <v>3866.0000000000009</v>
      </c>
      <c r="AA19" s="9">
        <f t="shared" si="16"/>
        <v>3790.9999999999995</v>
      </c>
      <c r="AB19" s="9">
        <f t="shared" si="17"/>
        <v>88888</v>
      </c>
      <c r="AC19" s="9">
        <f t="shared" si="18"/>
        <v>88888</v>
      </c>
      <c r="AD19" s="9">
        <f t="shared" si="19"/>
        <v>0</v>
      </c>
      <c r="AE19" s="9">
        <f t="shared" si="20"/>
        <v>0</v>
      </c>
      <c r="AF19" s="9"/>
      <c r="AG19" s="12">
        <f t="shared" si="21"/>
        <v>3332.7586206896563</v>
      </c>
      <c r="AH19" s="12">
        <f t="shared" si="22"/>
        <v>3268.1034482758614</v>
      </c>
      <c r="AI19" s="12">
        <f t="shared" si="23"/>
        <v>88888</v>
      </c>
      <c r="AJ19" s="12">
        <f t="shared" si="24"/>
        <v>88888</v>
      </c>
      <c r="AK19" s="12">
        <f t="shared" si="25"/>
        <v>0</v>
      </c>
      <c r="AL19" s="12">
        <f t="shared" si="26"/>
        <v>0</v>
      </c>
      <c r="AM19" s="12"/>
      <c r="AN19" s="15">
        <f t="shared" si="27"/>
        <v>3.8573595146871018E-2</v>
      </c>
      <c r="AO19" s="15">
        <f t="shared" si="28"/>
        <v>3.7825271392081722E-2</v>
      </c>
      <c r="AP19" s="15" t="str">
        <f t="shared" si="29"/>
        <v/>
      </c>
      <c r="AQ19" s="15" t="str">
        <f t="shared" si="30"/>
        <v/>
      </c>
      <c r="AR19" s="15">
        <f t="shared" si="31"/>
        <v>0</v>
      </c>
      <c r="AS19" s="15">
        <f t="shared" si="32"/>
        <v>0</v>
      </c>
      <c r="AT19" s="15"/>
      <c r="AU19" s="11">
        <f t="shared" si="33"/>
        <v>10</v>
      </c>
      <c r="AV19" s="11">
        <f t="shared" si="34"/>
        <v>13</v>
      </c>
      <c r="AW19" s="11">
        <f t="shared" si="35"/>
        <v>13</v>
      </c>
      <c r="AX19" s="11">
        <f t="shared" si="36"/>
        <v>13</v>
      </c>
      <c r="AY19" s="11" t="str">
        <f t="shared" si="37"/>
        <v/>
      </c>
      <c r="AZ19" s="11" t="str">
        <f t="shared" si="38"/>
        <v/>
      </c>
      <c r="BA19" s="31"/>
      <c r="BB19" s="11">
        <f t="shared" si="39"/>
        <v>10</v>
      </c>
      <c r="BC19" s="11">
        <f t="shared" si="40"/>
        <v>13</v>
      </c>
      <c r="BD19" s="11">
        <f t="shared" si="41"/>
        <v>13</v>
      </c>
      <c r="BE19" s="11">
        <f t="shared" si="42"/>
        <v>13</v>
      </c>
      <c r="BF19" s="11" t="str">
        <f t="shared" si="43"/>
        <v/>
      </c>
      <c r="BG19" s="11" t="str">
        <f t="shared" si="44"/>
        <v/>
      </c>
    </row>
    <row r="20" spans="1:59">
      <c r="A20" s="20">
        <v>14</v>
      </c>
      <c r="B20" s="11" t="str">
        <f t="shared" si="45"/>
        <v/>
      </c>
      <c r="C20" s="29"/>
      <c r="D20" s="65" t="str">
        <f t="shared" si="2"/>
        <v/>
      </c>
      <c r="E20" s="10" t="str">
        <f t="shared" si="3"/>
        <v/>
      </c>
      <c r="F20" s="10" t="str">
        <f t="shared" si="4"/>
        <v/>
      </c>
      <c r="G20" s="31" t="str">
        <f t="shared" si="5"/>
        <v/>
      </c>
      <c r="H20" s="11" t="str">
        <f t="shared" si="6"/>
        <v/>
      </c>
      <c r="I20" s="61"/>
      <c r="J20" s="61"/>
      <c r="K20" s="61"/>
      <c r="L20" s="61"/>
      <c r="M20" s="61"/>
      <c r="N20" s="61"/>
      <c r="O20" s="67"/>
      <c r="P20" s="11" t="str">
        <f t="shared" si="7"/>
        <v/>
      </c>
      <c r="Q20" s="12" t="str">
        <f t="shared" si="8"/>
        <v/>
      </c>
      <c r="R20" s="12"/>
      <c r="S20" s="12" t="str">
        <f t="shared" si="9"/>
        <v/>
      </c>
      <c r="T20" s="12" t="str">
        <f t="shared" si="10"/>
        <v/>
      </c>
      <c r="U20" s="12" t="str">
        <f t="shared" si="11"/>
        <v/>
      </c>
      <c r="V20" s="12" t="str">
        <f t="shared" si="12"/>
        <v/>
      </c>
      <c r="W20" s="12" t="str">
        <f t="shared" si="13"/>
        <v/>
      </c>
      <c r="X20" s="12" t="str">
        <f t="shared" si="14"/>
        <v/>
      </c>
      <c r="Y20" s="12"/>
      <c r="Z20" s="9" t="str">
        <f t="shared" si="15"/>
        <v/>
      </c>
      <c r="AA20" s="9" t="str">
        <f t="shared" si="16"/>
        <v/>
      </c>
      <c r="AB20" s="9" t="str">
        <f t="shared" si="17"/>
        <v/>
      </c>
      <c r="AC20" s="9" t="str">
        <f t="shared" si="18"/>
        <v/>
      </c>
      <c r="AD20" s="9" t="str">
        <f t="shared" si="19"/>
        <v/>
      </c>
      <c r="AE20" s="9" t="str">
        <f t="shared" si="20"/>
        <v/>
      </c>
      <c r="AF20" s="9"/>
      <c r="AG20" s="12" t="str">
        <f t="shared" si="21"/>
        <v/>
      </c>
      <c r="AH20" s="12" t="str">
        <f t="shared" si="22"/>
        <v/>
      </c>
      <c r="AI20" s="12" t="str">
        <f t="shared" si="23"/>
        <v/>
      </c>
      <c r="AJ20" s="12" t="str">
        <f t="shared" si="24"/>
        <v/>
      </c>
      <c r="AK20" s="12" t="str">
        <f t="shared" si="25"/>
        <v/>
      </c>
      <c r="AL20" s="12" t="str">
        <f t="shared" si="26"/>
        <v/>
      </c>
      <c r="AM20" s="12"/>
      <c r="AN20" s="15" t="str">
        <f t="shared" si="27"/>
        <v/>
      </c>
      <c r="AO20" s="15" t="str">
        <f t="shared" si="28"/>
        <v/>
      </c>
      <c r="AP20" s="15" t="str">
        <f t="shared" si="29"/>
        <v/>
      </c>
      <c r="AQ20" s="15" t="str">
        <f t="shared" si="30"/>
        <v/>
      </c>
      <c r="AR20" s="15" t="str">
        <f t="shared" si="31"/>
        <v/>
      </c>
      <c r="AS20" s="15" t="str">
        <f t="shared" si="32"/>
        <v/>
      </c>
      <c r="AT20" s="15"/>
      <c r="AU20" s="11" t="str">
        <f t="shared" si="33"/>
        <v/>
      </c>
      <c r="AV20" s="11" t="str">
        <f t="shared" si="34"/>
        <v/>
      </c>
      <c r="AW20" s="11" t="str">
        <f t="shared" si="35"/>
        <v/>
      </c>
      <c r="AX20" s="11" t="str">
        <f t="shared" si="36"/>
        <v/>
      </c>
      <c r="AY20" s="11" t="str">
        <f t="shared" si="37"/>
        <v/>
      </c>
      <c r="AZ20" s="11" t="str">
        <f t="shared" si="38"/>
        <v/>
      </c>
      <c r="BA20" s="31"/>
      <c r="BB20" s="11" t="str">
        <f t="shared" si="39"/>
        <v/>
      </c>
      <c r="BC20" s="11" t="str">
        <f t="shared" si="40"/>
        <v/>
      </c>
      <c r="BD20" s="11" t="str">
        <f t="shared" si="41"/>
        <v/>
      </c>
      <c r="BE20" s="11" t="str">
        <f t="shared" si="42"/>
        <v/>
      </c>
      <c r="BF20" s="11" t="str">
        <f t="shared" si="43"/>
        <v/>
      </c>
      <c r="BG20" s="11" t="str">
        <f t="shared" si="44"/>
        <v/>
      </c>
    </row>
    <row r="21" spans="1:59">
      <c r="A21" s="20">
        <v>15</v>
      </c>
      <c r="B21" s="11" t="str">
        <f t="shared" si="45"/>
        <v/>
      </c>
      <c r="C21" s="29"/>
      <c r="D21" s="65" t="str">
        <f t="shared" si="2"/>
        <v/>
      </c>
      <c r="E21" s="10" t="str">
        <f t="shared" si="3"/>
        <v/>
      </c>
      <c r="F21" s="10" t="str">
        <f t="shared" si="4"/>
        <v/>
      </c>
      <c r="G21" s="31" t="str">
        <f t="shared" si="5"/>
        <v/>
      </c>
      <c r="H21" s="11" t="str">
        <f t="shared" si="6"/>
        <v/>
      </c>
      <c r="I21" s="61"/>
      <c r="J21" s="61"/>
      <c r="K21" s="61"/>
      <c r="L21" s="61"/>
      <c r="M21" s="61"/>
      <c r="N21" s="61"/>
      <c r="O21" s="67"/>
      <c r="P21" s="11" t="str">
        <f t="shared" si="7"/>
        <v/>
      </c>
      <c r="Q21" s="12" t="str">
        <f t="shared" si="8"/>
        <v/>
      </c>
      <c r="R21" s="12"/>
      <c r="S21" s="12" t="str">
        <f t="shared" si="9"/>
        <v/>
      </c>
      <c r="T21" s="12" t="str">
        <f t="shared" si="10"/>
        <v/>
      </c>
      <c r="U21" s="12" t="str">
        <f t="shared" si="11"/>
        <v/>
      </c>
      <c r="V21" s="12" t="str">
        <f t="shared" si="12"/>
        <v/>
      </c>
      <c r="W21" s="12" t="str">
        <f t="shared" si="13"/>
        <v/>
      </c>
      <c r="X21" s="12" t="str">
        <f t="shared" si="14"/>
        <v/>
      </c>
      <c r="Y21" s="12"/>
      <c r="Z21" s="9" t="str">
        <f t="shared" si="15"/>
        <v/>
      </c>
      <c r="AA21" s="9" t="str">
        <f t="shared" si="16"/>
        <v/>
      </c>
      <c r="AB21" s="9" t="str">
        <f t="shared" si="17"/>
        <v/>
      </c>
      <c r="AC21" s="9" t="str">
        <f t="shared" si="18"/>
        <v/>
      </c>
      <c r="AD21" s="9" t="str">
        <f t="shared" si="19"/>
        <v/>
      </c>
      <c r="AE21" s="9" t="str">
        <f t="shared" si="20"/>
        <v/>
      </c>
      <c r="AF21" s="9"/>
      <c r="AG21" s="12" t="str">
        <f t="shared" si="21"/>
        <v/>
      </c>
      <c r="AH21" s="12" t="str">
        <f t="shared" si="22"/>
        <v/>
      </c>
      <c r="AI21" s="12" t="str">
        <f t="shared" si="23"/>
        <v/>
      </c>
      <c r="AJ21" s="12" t="str">
        <f t="shared" si="24"/>
        <v/>
      </c>
      <c r="AK21" s="12" t="str">
        <f t="shared" si="25"/>
        <v/>
      </c>
      <c r="AL21" s="12" t="str">
        <f t="shared" si="26"/>
        <v/>
      </c>
      <c r="AM21" s="12"/>
      <c r="AN21" s="15" t="str">
        <f t="shared" si="27"/>
        <v/>
      </c>
      <c r="AO21" s="15" t="str">
        <f t="shared" si="28"/>
        <v/>
      </c>
      <c r="AP21" s="15" t="str">
        <f t="shared" si="29"/>
        <v/>
      </c>
      <c r="AQ21" s="15" t="str">
        <f t="shared" si="30"/>
        <v/>
      </c>
      <c r="AR21" s="15" t="str">
        <f t="shared" si="31"/>
        <v/>
      </c>
      <c r="AS21" s="15" t="str">
        <f t="shared" si="32"/>
        <v/>
      </c>
      <c r="AT21" s="15"/>
      <c r="AU21" s="11" t="str">
        <f t="shared" si="33"/>
        <v/>
      </c>
      <c r="AV21" s="11" t="str">
        <f t="shared" si="34"/>
        <v/>
      </c>
      <c r="AW21" s="11" t="str">
        <f t="shared" si="35"/>
        <v/>
      </c>
      <c r="AX21" s="11" t="str">
        <f t="shared" si="36"/>
        <v/>
      </c>
      <c r="AY21" s="11" t="str">
        <f t="shared" si="37"/>
        <v/>
      </c>
      <c r="AZ21" s="11" t="str">
        <f t="shared" si="38"/>
        <v/>
      </c>
      <c r="BA21" s="31"/>
      <c r="BB21" s="11" t="str">
        <f t="shared" si="39"/>
        <v/>
      </c>
      <c r="BC21" s="11" t="str">
        <f t="shared" si="40"/>
        <v/>
      </c>
      <c r="BD21" s="11" t="str">
        <f t="shared" si="41"/>
        <v/>
      </c>
      <c r="BE21" s="11" t="str">
        <f t="shared" si="42"/>
        <v/>
      </c>
      <c r="BF21" s="11" t="str">
        <f t="shared" si="43"/>
        <v/>
      </c>
      <c r="BG21" s="11" t="str">
        <f t="shared" si="44"/>
        <v/>
      </c>
    </row>
    <row r="22" spans="1:59">
      <c r="A22" s="20">
        <v>16</v>
      </c>
      <c r="B22" s="11" t="str">
        <f t="shared" si="45"/>
        <v/>
      </c>
      <c r="C22" s="29"/>
      <c r="D22" s="65" t="str">
        <f t="shared" si="2"/>
        <v/>
      </c>
      <c r="E22" s="10" t="str">
        <f t="shared" si="3"/>
        <v/>
      </c>
      <c r="F22" s="10" t="str">
        <f t="shared" si="4"/>
        <v/>
      </c>
      <c r="G22" s="31" t="str">
        <f t="shared" si="5"/>
        <v/>
      </c>
      <c r="H22" s="11" t="str">
        <f t="shared" si="6"/>
        <v/>
      </c>
      <c r="I22" s="61"/>
      <c r="J22" s="61"/>
      <c r="K22" s="61"/>
      <c r="L22" s="92"/>
      <c r="M22" s="61"/>
      <c r="N22" s="61"/>
      <c r="O22" s="67"/>
      <c r="P22" s="11" t="str">
        <f t="shared" si="7"/>
        <v/>
      </c>
      <c r="Q22" s="12" t="str">
        <f t="shared" si="8"/>
        <v/>
      </c>
      <c r="R22" s="12"/>
      <c r="S22" s="12" t="str">
        <f t="shared" si="9"/>
        <v/>
      </c>
      <c r="T22" s="12" t="str">
        <f t="shared" si="10"/>
        <v/>
      </c>
      <c r="U22" s="12" t="str">
        <f t="shared" si="11"/>
        <v/>
      </c>
      <c r="V22" s="12" t="str">
        <f t="shared" si="12"/>
        <v/>
      </c>
      <c r="W22" s="12" t="str">
        <f t="shared" si="13"/>
        <v/>
      </c>
      <c r="X22" s="12" t="str">
        <f t="shared" si="14"/>
        <v/>
      </c>
      <c r="Y22" s="12"/>
      <c r="Z22" s="9" t="str">
        <f t="shared" si="15"/>
        <v/>
      </c>
      <c r="AA22" s="9" t="str">
        <f t="shared" si="16"/>
        <v/>
      </c>
      <c r="AB22" s="9" t="str">
        <f t="shared" si="17"/>
        <v/>
      </c>
      <c r="AC22" s="9" t="str">
        <f t="shared" si="18"/>
        <v/>
      </c>
      <c r="AD22" s="9" t="str">
        <f t="shared" si="19"/>
        <v/>
      </c>
      <c r="AE22" s="9" t="str">
        <f t="shared" si="20"/>
        <v/>
      </c>
      <c r="AF22" s="9"/>
      <c r="AG22" s="12" t="str">
        <f t="shared" si="21"/>
        <v/>
      </c>
      <c r="AH22" s="12" t="str">
        <f t="shared" si="22"/>
        <v/>
      </c>
      <c r="AI22" s="12" t="str">
        <f t="shared" si="23"/>
        <v/>
      </c>
      <c r="AJ22" s="12" t="str">
        <f t="shared" si="24"/>
        <v/>
      </c>
      <c r="AK22" s="12" t="str">
        <f t="shared" si="25"/>
        <v/>
      </c>
      <c r="AL22" s="12" t="str">
        <f t="shared" si="26"/>
        <v/>
      </c>
      <c r="AM22" s="12"/>
      <c r="AN22" s="15" t="str">
        <f t="shared" si="27"/>
        <v/>
      </c>
      <c r="AO22" s="15" t="str">
        <f t="shared" si="28"/>
        <v/>
      </c>
      <c r="AP22" s="15" t="str">
        <f t="shared" si="29"/>
        <v/>
      </c>
      <c r="AQ22" s="15" t="str">
        <f t="shared" si="30"/>
        <v/>
      </c>
      <c r="AR22" s="15" t="str">
        <f t="shared" si="31"/>
        <v/>
      </c>
      <c r="AS22" s="15" t="str">
        <f t="shared" si="32"/>
        <v/>
      </c>
      <c r="AT22" s="15"/>
      <c r="AU22" s="11" t="str">
        <f t="shared" si="33"/>
        <v/>
      </c>
      <c r="AV22" s="11" t="str">
        <f t="shared" si="34"/>
        <v/>
      </c>
      <c r="AW22" s="11" t="str">
        <f t="shared" si="35"/>
        <v/>
      </c>
      <c r="AX22" s="11" t="str">
        <f t="shared" si="36"/>
        <v/>
      </c>
      <c r="AY22" s="11" t="str">
        <f t="shared" si="37"/>
        <v/>
      </c>
      <c r="AZ22" s="11" t="str">
        <f t="shared" si="38"/>
        <v/>
      </c>
      <c r="BA22" s="31"/>
      <c r="BB22" s="11" t="str">
        <f t="shared" si="39"/>
        <v/>
      </c>
      <c r="BC22" s="11" t="str">
        <f t="shared" si="40"/>
        <v/>
      </c>
      <c r="BD22" s="11" t="str">
        <f t="shared" si="41"/>
        <v/>
      </c>
      <c r="BE22" s="11" t="str">
        <f t="shared" si="42"/>
        <v/>
      </c>
      <c r="BF22" s="11" t="str">
        <f t="shared" si="43"/>
        <v/>
      </c>
      <c r="BG22" s="11" t="str">
        <f t="shared" si="44"/>
        <v/>
      </c>
    </row>
    <row r="23" spans="1:59">
      <c r="A23" s="20">
        <v>17</v>
      </c>
      <c r="B23" s="11" t="str">
        <f t="shared" si="45"/>
        <v/>
      </c>
      <c r="C23" s="29"/>
      <c r="D23" s="65" t="str">
        <f t="shared" si="2"/>
        <v/>
      </c>
      <c r="E23" s="10" t="str">
        <f t="shared" si="3"/>
        <v/>
      </c>
      <c r="F23" s="10" t="str">
        <f t="shared" si="4"/>
        <v/>
      </c>
      <c r="G23" s="31" t="str">
        <f t="shared" si="5"/>
        <v/>
      </c>
      <c r="H23" s="11" t="str">
        <f t="shared" si="6"/>
        <v/>
      </c>
      <c r="I23" s="92"/>
      <c r="J23" s="92"/>
      <c r="K23" s="61"/>
      <c r="L23" s="61"/>
      <c r="M23" s="61"/>
      <c r="N23" s="61"/>
      <c r="O23" s="67"/>
      <c r="P23" s="11" t="str">
        <f t="shared" si="7"/>
        <v/>
      </c>
      <c r="Q23" s="12" t="str">
        <f t="shared" si="8"/>
        <v/>
      </c>
      <c r="R23" s="12"/>
      <c r="S23" s="12" t="str">
        <f t="shared" si="9"/>
        <v/>
      </c>
      <c r="T23" s="12" t="str">
        <f t="shared" si="10"/>
        <v/>
      </c>
      <c r="U23" s="12" t="str">
        <f t="shared" si="11"/>
        <v/>
      </c>
      <c r="V23" s="12" t="str">
        <f t="shared" si="12"/>
        <v/>
      </c>
      <c r="W23" s="12" t="str">
        <f t="shared" si="13"/>
        <v/>
      </c>
      <c r="X23" s="12" t="str">
        <f t="shared" si="14"/>
        <v/>
      </c>
      <c r="Y23" s="12"/>
      <c r="Z23" s="9" t="str">
        <f t="shared" si="15"/>
        <v/>
      </c>
      <c r="AA23" s="9" t="str">
        <f t="shared" si="16"/>
        <v/>
      </c>
      <c r="AB23" s="9" t="str">
        <f t="shared" si="17"/>
        <v/>
      </c>
      <c r="AC23" s="9" t="str">
        <f t="shared" si="18"/>
        <v/>
      </c>
      <c r="AD23" s="9" t="str">
        <f t="shared" si="19"/>
        <v/>
      </c>
      <c r="AE23" s="9" t="str">
        <f t="shared" si="20"/>
        <v/>
      </c>
      <c r="AF23" s="9"/>
      <c r="AG23" s="12" t="str">
        <f t="shared" si="21"/>
        <v/>
      </c>
      <c r="AH23" s="12" t="str">
        <f t="shared" si="22"/>
        <v/>
      </c>
      <c r="AI23" s="12" t="str">
        <f t="shared" si="23"/>
        <v/>
      </c>
      <c r="AJ23" s="12" t="str">
        <f t="shared" si="24"/>
        <v/>
      </c>
      <c r="AK23" s="12" t="str">
        <f t="shared" si="25"/>
        <v/>
      </c>
      <c r="AL23" s="12" t="str">
        <f t="shared" si="26"/>
        <v/>
      </c>
      <c r="AM23" s="12"/>
      <c r="AN23" s="15" t="str">
        <f t="shared" si="27"/>
        <v/>
      </c>
      <c r="AO23" s="15" t="str">
        <f t="shared" si="28"/>
        <v/>
      </c>
      <c r="AP23" s="15" t="str">
        <f t="shared" si="29"/>
        <v/>
      </c>
      <c r="AQ23" s="15" t="str">
        <f t="shared" si="30"/>
        <v/>
      </c>
      <c r="AR23" s="15" t="str">
        <f t="shared" si="31"/>
        <v/>
      </c>
      <c r="AS23" s="15" t="str">
        <f t="shared" si="32"/>
        <v/>
      </c>
      <c r="AT23" s="15"/>
      <c r="AU23" s="11" t="str">
        <f t="shared" si="33"/>
        <v/>
      </c>
      <c r="AV23" s="11" t="str">
        <f t="shared" si="34"/>
        <v/>
      </c>
      <c r="AW23" s="11" t="str">
        <f t="shared" si="35"/>
        <v/>
      </c>
      <c r="AX23" s="11" t="str">
        <f t="shared" si="36"/>
        <v/>
      </c>
      <c r="AY23" s="11" t="str">
        <f t="shared" si="37"/>
        <v/>
      </c>
      <c r="AZ23" s="11" t="str">
        <f t="shared" si="38"/>
        <v/>
      </c>
      <c r="BA23" s="31"/>
      <c r="BB23" s="11" t="str">
        <f t="shared" si="39"/>
        <v/>
      </c>
      <c r="BC23" s="11" t="str">
        <f t="shared" si="40"/>
        <v/>
      </c>
      <c r="BD23" s="11" t="str">
        <f t="shared" si="41"/>
        <v/>
      </c>
      <c r="BE23" s="11" t="str">
        <f t="shared" si="42"/>
        <v/>
      </c>
      <c r="BF23" s="11" t="str">
        <f t="shared" si="43"/>
        <v/>
      </c>
      <c r="BG23" s="11" t="str">
        <f t="shared" si="44"/>
        <v/>
      </c>
    </row>
    <row r="24" spans="1:59">
      <c r="A24" s="20">
        <v>18</v>
      </c>
      <c r="B24" s="11" t="str">
        <f t="shared" si="45"/>
        <v/>
      </c>
      <c r="C24" s="29"/>
      <c r="D24" s="65" t="str">
        <f t="shared" si="2"/>
        <v/>
      </c>
      <c r="E24" s="10" t="str">
        <f t="shared" si="3"/>
        <v/>
      </c>
      <c r="F24" s="10" t="str">
        <f t="shared" si="4"/>
        <v/>
      </c>
      <c r="G24" s="31" t="str">
        <f t="shared" si="5"/>
        <v/>
      </c>
      <c r="H24" s="11" t="str">
        <f t="shared" si="6"/>
        <v/>
      </c>
      <c r="I24" s="61"/>
      <c r="J24" s="61"/>
      <c r="K24" s="61"/>
      <c r="L24" s="61"/>
      <c r="M24" s="61"/>
      <c r="N24" s="61"/>
      <c r="O24" s="67"/>
      <c r="P24" s="11" t="str">
        <f t="shared" si="7"/>
        <v/>
      </c>
      <c r="Q24" s="12" t="str">
        <f t="shared" si="8"/>
        <v/>
      </c>
      <c r="R24" s="12"/>
      <c r="S24" s="12" t="str">
        <f t="shared" si="9"/>
        <v/>
      </c>
      <c r="T24" s="12" t="str">
        <f t="shared" si="10"/>
        <v/>
      </c>
      <c r="U24" s="12" t="str">
        <f t="shared" si="11"/>
        <v/>
      </c>
      <c r="V24" s="12" t="str">
        <f t="shared" si="12"/>
        <v/>
      </c>
      <c r="W24" s="12" t="str">
        <f t="shared" si="13"/>
        <v/>
      </c>
      <c r="X24" s="12" t="str">
        <f t="shared" si="14"/>
        <v/>
      </c>
      <c r="Y24" s="12"/>
      <c r="Z24" s="9" t="str">
        <f t="shared" si="15"/>
        <v/>
      </c>
      <c r="AA24" s="9" t="str">
        <f t="shared" si="16"/>
        <v/>
      </c>
      <c r="AB24" s="9" t="str">
        <f t="shared" si="17"/>
        <v/>
      </c>
      <c r="AC24" s="9" t="str">
        <f t="shared" si="18"/>
        <v/>
      </c>
      <c r="AD24" s="9" t="str">
        <f t="shared" si="19"/>
        <v/>
      </c>
      <c r="AE24" s="9" t="str">
        <f t="shared" si="20"/>
        <v/>
      </c>
      <c r="AF24" s="9"/>
      <c r="AG24" s="12" t="str">
        <f t="shared" si="21"/>
        <v/>
      </c>
      <c r="AH24" s="12" t="str">
        <f t="shared" si="22"/>
        <v/>
      </c>
      <c r="AI24" s="12" t="str">
        <f t="shared" si="23"/>
        <v/>
      </c>
      <c r="AJ24" s="12" t="str">
        <f t="shared" si="24"/>
        <v/>
      </c>
      <c r="AK24" s="12" t="str">
        <f t="shared" si="25"/>
        <v/>
      </c>
      <c r="AL24" s="12" t="str">
        <f t="shared" si="26"/>
        <v/>
      </c>
      <c r="AM24" s="12"/>
      <c r="AN24" s="15" t="str">
        <f t="shared" si="27"/>
        <v/>
      </c>
      <c r="AO24" s="15" t="str">
        <f t="shared" si="28"/>
        <v/>
      </c>
      <c r="AP24" s="15" t="str">
        <f t="shared" si="29"/>
        <v/>
      </c>
      <c r="AQ24" s="15" t="str">
        <f t="shared" si="30"/>
        <v/>
      </c>
      <c r="AR24" s="15" t="str">
        <f t="shared" si="31"/>
        <v/>
      </c>
      <c r="AS24" s="15" t="str">
        <f t="shared" si="32"/>
        <v/>
      </c>
      <c r="AT24" s="15"/>
      <c r="AU24" s="11" t="str">
        <f t="shared" si="33"/>
        <v/>
      </c>
      <c r="AV24" s="11" t="str">
        <f t="shared" si="34"/>
        <v/>
      </c>
      <c r="AW24" s="11" t="str">
        <f t="shared" si="35"/>
        <v/>
      </c>
      <c r="AX24" s="11" t="str">
        <f t="shared" si="36"/>
        <v/>
      </c>
      <c r="AY24" s="11" t="str">
        <f t="shared" si="37"/>
        <v/>
      </c>
      <c r="AZ24" s="11" t="str">
        <f t="shared" si="38"/>
        <v/>
      </c>
      <c r="BA24" s="31"/>
      <c r="BB24" s="11" t="str">
        <f t="shared" si="39"/>
        <v/>
      </c>
      <c r="BC24" s="11" t="str">
        <f t="shared" si="40"/>
        <v/>
      </c>
      <c r="BD24" s="11" t="str">
        <f t="shared" si="41"/>
        <v/>
      </c>
      <c r="BE24" s="11" t="str">
        <f t="shared" si="42"/>
        <v/>
      </c>
      <c r="BF24" s="11" t="str">
        <f t="shared" si="43"/>
        <v/>
      </c>
      <c r="BG24" s="11" t="str">
        <f t="shared" si="44"/>
        <v/>
      </c>
    </row>
    <row r="25" spans="1:59">
      <c r="A25" s="20">
        <v>19</v>
      </c>
      <c r="B25" s="11" t="str">
        <f t="shared" si="45"/>
        <v/>
      </c>
      <c r="C25" s="29"/>
      <c r="D25" s="65" t="str">
        <f t="shared" si="2"/>
        <v/>
      </c>
      <c r="E25" s="10" t="str">
        <f t="shared" si="3"/>
        <v/>
      </c>
      <c r="F25" s="10" t="str">
        <f t="shared" si="4"/>
        <v/>
      </c>
      <c r="G25" s="31" t="str">
        <f t="shared" si="5"/>
        <v/>
      </c>
      <c r="H25" s="11" t="str">
        <f t="shared" si="6"/>
        <v/>
      </c>
      <c r="I25" s="61"/>
      <c r="J25" s="61"/>
      <c r="K25" s="61"/>
      <c r="L25" s="61"/>
      <c r="M25" s="61"/>
      <c r="N25" s="61"/>
      <c r="O25" s="67"/>
      <c r="P25" s="11" t="str">
        <f t="shared" si="7"/>
        <v/>
      </c>
      <c r="Q25" s="12" t="str">
        <f t="shared" si="8"/>
        <v/>
      </c>
      <c r="R25" s="12"/>
      <c r="S25" s="12" t="str">
        <f t="shared" si="9"/>
        <v/>
      </c>
      <c r="T25" s="12" t="str">
        <f t="shared" si="10"/>
        <v/>
      </c>
      <c r="U25" s="12" t="str">
        <f t="shared" si="11"/>
        <v/>
      </c>
      <c r="V25" s="12" t="str">
        <f t="shared" si="12"/>
        <v/>
      </c>
      <c r="W25" s="12" t="str">
        <f t="shared" si="13"/>
        <v/>
      </c>
      <c r="X25" s="12" t="str">
        <f t="shared" si="14"/>
        <v/>
      </c>
      <c r="Y25" s="12"/>
      <c r="Z25" s="9" t="str">
        <f t="shared" si="15"/>
        <v/>
      </c>
      <c r="AA25" s="9" t="str">
        <f t="shared" si="16"/>
        <v/>
      </c>
      <c r="AB25" s="9" t="str">
        <f t="shared" si="17"/>
        <v/>
      </c>
      <c r="AC25" s="9" t="str">
        <f t="shared" si="18"/>
        <v/>
      </c>
      <c r="AD25" s="9" t="str">
        <f t="shared" si="19"/>
        <v/>
      </c>
      <c r="AE25" s="9" t="str">
        <f t="shared" si="20"/>
        <v/>
      </c>
      <c r="AF25" s="9"/>
      <c r="AG25" s="12" t="str">
        <f t="shared" si="21"/>
        <v/>
      </c>
      <c r="AH25" s="12" t="str">
        <f t="shared" si="22"/>
        <v/>
      </c>
      <c r="AI25" s="12" t="str">
        <f t="shared" si="23"/>
        <v/>
      </c>
      <c r="AJ25" s="12" t="str">
        <f t="shared" si="24"/>
        <v/>
      </c>
      <c r="AK25" s="12" t="str">
        <f t="shared" si="25"/>
        <v/>
      </c>
      <c r="AL25" s="12" t="str">
        <f t="shared" si="26"/>
        <v/>
      </c>
      <c r="AM25" s="12"/>
      <c r="AN25" s="15" t="str">
        <f t="shared" si="27"/>
        <v/>
      </c>
      <c r="AO25" s="15" t="str">
        <f t="shared" si="28"/>
        <v/>
      </c>
      <c r="AP25" s="15" t="str">
        <f t="shared" si="29"/>
        <v/>
      </c>
      <c r="AQ25" s="15" t="str">
        <f t="shared" si="30"/>
        <v/>
      </c>
      <c r="AR25" s="15" t="str">
        <f t="shared" si="31"/>
        <v/>
      </c>
      <c r="AS25" s="15" t="str">
        <f t="shared" si="32"/>
        <v/>
      </c>
      <c r="AT25" s="15"/>
      <c r="AU25" s="11" t="str">
        <f t="shared" si="33"/>
        <v/>
      </c>
      <c r="AV25" s="11" t="str">
        <f t="shared" si="34"/>
        <v/>
      </c>
      <c r="AW25" s="11" t="str">
        <f t="shared" si="35"/>
        <v/>
      </c>
      <c r="AX25" s="11" t="str">
        <f t="shared" si="36"/>
        <v/>
      </c>
      <c r="AY25" s="11" t="str">
        <f t="shared" si="37"/>
        <v/>
      </c>
      <c r="AZ25" s="11" t="str">
        <f t="shared" si="38"/>
        <v/>
      </c>
      <c r="BA25" s="31"/>
      <c r="BB25" s="11" t="str">
        <f t="shared" si="39"/>
        <v/>
      </c>
      <c r="BC25" s="11" t="str">
        <f t="shared" si="40"/>
        <v/>
      </c>
      <c r="BD25" s="11" t="str">
        <f t="shared" si="41"/>
        <v/>
      </c>
      <c r="BE25" s="11" t="str">
        <f t="shared" si="42"/>
        <v/>
      </c>
      <c r="BF25" s="11" t="str">
        <f t="shared" si="43"/>
        <v/>
      </c>
      <c r="BG25" s="11" t="str">
        <f t="shared" si="44"/>
        <v/>
      </c>
    </row>
    <row r="26" spans="1:59">
      <c r="A26" s="20">
        <v>20</v>
      </c>
      <c r="B26" s="11" t="str">
        <f t="shared" si="45"/>
        <v/>
      </c>
      <c r="C26" s="29"/>
      <c r="D26" s="65" t="str">
        <f t="shared" si="2"/>
        <v/>
      </c>
      <c r="E26" s="10" t="str">
        <f t="shared" si="3"/>
        <v/>
      </c>
      <c r="F26" s="10" t="str">
        <f t="shared" si="4"/>
        <v/>
      </c>
      <c r="G26" s="31" t="str">
        <f t="shared" si="5"/>
        <v/>
      </c>
      <c r="H26" s="11" t="str">
        <f t="shared" si="6"/>
        <v/>
      </c>
      <c r="I26" s="61"/>
      <c r="J26" s="61"/>
      <c r="K26" s="61"/>
      <c r="L26" s="61"/>
      <c r="M26" s="61"/>
      <c r="N26" s="61"/>
      <c r="O26" s="67"/>
      <c r="P26" s="11" t="str">
        <f t="shared" si="7"/>
        <v/>
      </c>
      <c r="Q26" s="12" t="str">
        <f t="shared" si="8"/>
        <v/>
      </c>
      <c r="R26" s="12"/>
      <c r="S26" s="12" t="str">
        <f t="shared" si="9"/>
        <v/>
      </c>
      <c r="T26" s="12" t="str">
        <f t="shared" si="10"/>
        <v/>
      </c>
      <c r="U26" s="12" t="str">
        <f t="shared" si="11"/>
        <v/>
      </c>
      <c r="V26" s="12" t="str">
        <f t="shared" si="12"/>
        <v/>
      </c>
      <c r="W26" s="12" t="str">
        <f t="shared" si="13"/>
        <v/>
      </c>
      <c r="X26" s="12" t="str">
        <f t="shared" si="14"/>
        <v/>
      </c>
      <c r="Y26" s="12"/>
      <c r="Z26" s="9" t="str">
        <f t="shared" si="15"/>
        <v/>
      </c>
      <c r="AA26" s="9" t="str">
        <f t="shared" si="16"/>
        <v/>
      </c>
      <c r="AB26" s="9" t="str">
        <f t="shared" si="17"/>
        <v/>
      </c>
      <c r="AC26" s="9" t="str">
        <f t="shared" si="18"/>
        <v/>
      </c>
      <c r="AD26" s="9" t="str">
        <f t="shared" si="19"/>
        <v/>
      </c>
      <c r="AE26" s="9" t="str">
        <f t="shared" si="20"/>
        <v/>
      </c>
      <c r="AF26" s="9"/>
      <c r="AG26" s="12" t="str">
        <f t="shared" si="21"/>
        <v/>
      </c>
      <c r="AH26" s="12" t="str">
        <f t="shared" si="22"/>
        <v/>
      </c>
      <c r="AI26" s="12" t="str">
        <f t="shared" si="23"/>
        <v/>
      </c>
      <c r="AJ26" s="12" t="str">
        <f t="shared" si="24"/>
        <v/>
      </c>
      <c r="AK26" s="12" t="str">
        <f t="shared" si="25"/>
        <v/>
      </c>
      <c r="AL26" s="12" t="str">
        <f t="shared" si="26"/>
        <v/>
      </c>
      <c r="AM26" s="12"/>
      <c r="AN26" s="15" t="str">
        <f t="shared" si="27"/>
        <v/>
      </c>
      <c r="AO26" s="15" t="str">
        <f t="shared" si="28"/>
        <v/>
      </c>
      <c r="AP26" s="15" t="str">
        <f t="shared" si="29"/>
        <v/>
      </c>
      <c r="AQ26" s="15" t="str">
        <f t="shared" si="30"/>
        <v/>
      </c>
      <c r="AR26" s="15" t="str">
        <f t="shared" si="31"/>
        <v/>
      </c>
      <c r="AS26" s="15" t="str">
        <f t="shared" si="32"/>
        <v/>
      </c>
      <c r="AT26" s="15"/>
      <c r="AU26" s="11" t="str">
        <f t="shared" si="33"/>
        <v/>
      </c>
      <c r="AV26" s="11" t="str">
        <f t="shared" si="34"/>
        <v/>
      </c>
      <c r="AW26" s="11" t="str">
        <f t="shared" si="35"/>
        <v/>
      </c>
      <c r="AX26" s="11" t="str">
        <f t="shared" si="36"/>
        <v/>
      </c>
      <c r="AY26" s="11" t="str">
        <f t="shared" si="37"/>
        <v/>
      </c>
      <c r="AZ26" s="11" t="str">
        <f t="shared" si="38"/>
        <v/>
      </c>
      <c r="BA26" s="31"/>
      <c r="BB26" s="11" t="str">
        <f t="shared" si="39"/>
        <v/>
      </c>
      <c r="BC26" s="11" t="str">
        <f t="shared" si="40"/>
        <v/>
      </c>
      <c r="BD26" s="11" t="str">
        <f t="shared" si="41"/>
        <v/>
      </c>
      <c r="BE26" s="11" t="str">
        <f t="shared" si="42"/>
        <v/>
      </c>
      <c r="BF26" s="11" t="str">
        <f t="shared" si="43"/>
        <v/>
      </c>
      <c r="BG26" s="11" t="str">
        <f t="shared" si="44"/>
        <v/>
      </c>
    </row>
    <row r="27" spans="1:59">
      <c r="B27" s="11" t="str">
        <f t="shared" si="45"/>
        <v/>
      </c>
      <c r="C27" s="29"/>
      <c r="D27" s="65" t="str">
        <f t="shared" si="2"/>
        <v/>
      </c>
      <c r="E27" s="10" t="str">
        <f t="shared" si="3"/>
        <v/>
      </c>
      <c r="F27" s="10" t="str">
        <f t="shared" si="4"/>
        <v/>
      </c>
      <c r="G27" s="31" t="str">
        <f t="shared" si="5"/>
        <v/>
      </c>
      <c r="H27" s="11" t="str">
        <f t="shared" si="6"/>
        <v/>
      </c>
      <c r="I27" s="61"/>
      <c r="J27" s="61"/>
      <c r="K27" s="61"/>
      <c r="L27" s="61"/>
      <c r="M27" s="61"/>
      <c r="N27" s="61"/>
      <c r="O27" s="67"/>
      <c r="P27" s="11" t="str">
        <f t="shared" si="7"/>
        <v/>
      </c>
      <c r="Q27" s="12" t="str">
        <f t="shared" si="8"/>
        <v/>
      </c>
      <c r="R27" s="12"/>
      <c r="S27" s="12" t="str">
        <f t="shared" si="9"/>
        <v/>
      </c>
      <c r="T27" s="12" t="str">
        <f t="shared" si="10"/>
        <v/>
      </c>
      <c r="U27" s="12" t="str">
        <f t="shared" si="11"/>
        <v/>
      </c>
      <c r="V27" s="12" t="str">
        <f t="shared" si="12"/>
        <v/>
      </c>
      <c r="W27" s="12" t="str">
        <f t="shared" si="13"/>
        <v/>
      </c>
      <c r="X27" s="12" t="str">
        <f t="shared" si="14"/>
        <v/>
      </c>
      <c r="Y27" s="12"/>
      <c r="Z27" s="9" t="str">
        <f t="shared" si="15"/>
        <v/>
      </c>
      <c r="AA27" s="9" t="str">
        <f t="shared" si="16"/>
        <v/>
      </c>
      <c r="AB27" s="9" t="str">
        <f t="shared" si="17"/>
        <v/>
      </c>
      <c r="AC27" s="9" t="str">
        <f t="shared" si="18"/>
        <v/>
      </c>
      <c r="AD27" s="9" t="str">
        <f t="shared" si="19"/>
        <v/>
      </c>
      <c r="AE27" s="9" t="str">
        <f t="shared" si="20"/>
        <v/>
      </c>
      <c r="AF27" s="9"/>
      <c r="AG27" s="12" t="str">
        <f t="shared" si="21"/>
        <v/>
      </c>
      <c r="AH27" s="12" t="str">
        <f t="shared" si="22"/>
        <v/>
      </c>
      <c r="AI27" s="12" t="str">
        <f t="shared" si="23"/>
        <v/>
      </c>
      <c r="AJ27" s="12" t="str">
        <f t="shared" si="24"/>
        <v/>
      </c>
      <c r="AK27" s="12" t="str">
        <f t="shared" si="25"/>
        <v/>
      </c>
      <c r="AL27" s="12" t="str">
        <f t="shared" si="26"/>
        <v/>
      </c>
      <c r="AM27" s="12"/>
      <c r="AN27" s="15" t="str">
        <f t="shared" si="27"/>
        <v/>
      </c>
      <c r="AO27" s="15" t="str">
        <f t="shared" si="28"/>
        <v/>
      </c>
      <c r="AP27" s="15" t="str">
        <f t="shared" si="29"/>
        <v/>
      </c>
      <c r="AQ27" s="15" t="str">
        <f t="shared" si="30"/>
        <v/>
      </c>
      <c r="AR27" s="15" t="str">
        <f t="shared" si="31"/>
        <v/>
      </c>
      <c r="AS27" s="15" t="str">
        <f t="shared" si="32"/>
        <v/>
      </c>
      <c r="AT27" s="15"/>
      <c r="AU27" s="11" t="str">
        <f t="shared" si="33"/>
        <v/>
      </c>
      <c r="AV27" s="11" t="str">
        <f t="shared" si="34"/>
        <v/>
      </c>
      <c r="AW27" s="11" t="str">
        <f t="shared" si="35"/>
        <v/>
      </c>
      <c r="AX27" s="11" t="str">
        <f t="shared" si="36"/>
        <v/>
      </c>
      <c r="AY27" s="11" t="str">
        <f t="shared" si="37"/>
        <v/>
      </c>
      <c r="AZ27" s="11" t="str">
        <f t="shared" si="38"/>
        <v/>
      </c>
      <c r="BA27" s="31"/>
      <c r="BB27" s="11" t="str">
        <f t="shared" si="39"/>
        <v/>
      </c>
      <c r="BC27" s="11" t="str">
        <f t="shared" si="40"/>
        <v/>
      </c>
      <c r="BD27" s="11" t="str">
        <f t="shared" si="41"/>
        <v/>
      </c>
      <c r="BE27" s="11" t="str">
        <f t="shared" si="42"/>
        <v/>
      </c>
      <c r="BF27" s="11" t="str">
        <f t="shared" si="43"/>
        <v/>
      </c>
      <c r="BG27" s="11" t="str">
        <f t="shared" si="44"/>
        <v/>
      </c>
    </row>
    <row r="28" spans="1:59">
      <c r="B28" s="11" t="str">
        <f t="shared" si="45"/>
        <v/>
      </c>
      <c r="C28" s="29"/>
      <c r="D28" s="65" t="str">
        <f t="shared" si="2"/>
        <v/>
      </c>
      <c r="E28" s="10" t="str">
        <f t="shared" si="3"/>
        <v/>
      </c>
      <c r="F28" s="10" t="str">
        <f t="shared" si="4"/>
        <v/>
      </c>
      <c r="G28" s="31" t="str">
        <f t="shared" si="5"/>
        <v/>
      </c>
      <c r="H28" s="11" t="str">
        <f t="shared" si="6"/>
        <v/>
      </c>
      <c r="I28" s="61"/>
      <c r="J28" s="61"/>
      <c r="K28" s="61"/>
      <c r="L28" s="61"/>
      <c r="M28" s="61"/>
      <c r="N28" s="61"/>
      <c r="O28" s="67"/>
      <c r="P28" s="11" t="str">
        <f t="shared" si="7"/>
        <v/>
      </c>
      <c r="Q28" s="12" t="str">
        <f t="shared" si="8"/>
        <v/>
      </c>
      <c r="R28" s="12"/>
      <c r="S28" s="12" t="str">
        <f t="shared" si="9"/>
        <v/>
      </c>
      <c r="T28" s="12" t="str">
        <f t="shared" si="10"/>
        <v/>
      </c>
      <c r="U28" s="12" t="str">
        <f t="shared" si="11"/>
        <v/>
      </c>
      <c r="V28" s="12" t="str">
        <f t="shared" si="12"/>
        <v/>
      </c>
      <c r="W28" s="12" t="str">
        <f t="shared" si="13"/>
        <v/>
      </c>
      <c r="X28" s="12" t="str">
        <f t="shared" si="14"/>
        <v/>
      </c>
      <c r="Y28" s="12"/>
      <c r="Z28" s="9" t="str">
        <f t="shared" si="15"/>
        <v/>
      </c>
      <c r="AA28" s="9" t="str">
        <f t="shared" si="16"/>
        <v/>
      </c>
      <c r="AB28" s="9" t="str">
        <f t="shared" si="17"/>
        <v/>
      </c>
      <c r="AC28" s="9" t="str">
        <f t="shared" si="18"/>
        <v/>
      </c>
      <c r="AD28" s="9" t="str">
        <f t="shared" si="19"/>
        <v/>
      </c>
      <c r="AE28" s="9" t="str">
        <f t="shared" si="20"/>
        <v/>
      </c>
      <c r="AF28" s="9"/>
      <c r="AG28" s="12" t="str">
        <f t="shared" si="21"/>
        <v/>
      </c>
      <c r="AH28" s="12" t="str">
        <f t="shared" si="22"/>
        <v/>
      </c>
      <c r="AI28" s="12" t="str">
        <f t="shared" si="23"/>
        <v/>
      </c>
      <c r="AJ28" s="12" t="str">
        <f t="shared" si="24"/>
        <v/>
      </c>
      <c r="AK28" s="12" t="str">
        <f t="shared" si="25"/>
        <v/>
      </c>
      <c r="AL28" s="12" t="str">
        <f t="shared" si="26"/>
        <v/>
      </c>
      <c r="AM28" s="12"/>
      <c r="AN28" s="15" t="str">
        <f t="shared" si="27"/>
        <v/>
      </c>
      <c r="AO28" s="15" t="str">
        <f t="shared" si="28"/>
        <v/>
      </c>
      <c r="AP28" s="15" t="str">
        <f t="shared" si="29"/>
        <v/>
      </c>
      <c r="AQ28" s="15" t="str">
        <f t="shared" si="30"/>
        <v/>
      </c>
      <c r="AR28" s="15" t="str">
        <f t="shared" si="31"/>
        <v/>
      </c>
      <c r="AS28" s="15" t="str">
        <f t="shared" si="32"/>
        <v/>
      </c>
      <c r="AT28" s="15"/>
      <c r="AU28" s="11" t="str">
        <f t="shared" si="33"/>
        <v/>
      </c>
      <c r="AV28" s="11" t="str">
        <f t="shared" si="34"/>
        <v/>
      </c>
      <c r="AW28" s="11" t="str">
        <f t="shared" si="35"/>
        <v/>
      </c>
      <c r="AX28" s="11" t="str">
        <f t="shared" si="36"/>
        <v/>
      </c>
      <c r="AY28" s="11" t="str">
        <f t="shared" si="37"/>
        <v/>
      </c>
      <c r="AZ28" s="11" t="str">
        <f t="shared" si="38"/>
        <v/>
      </c>
      <c r="BA28" s="31"/>
      <c r="BB28" s="11" t="str">
        <f t="shared" si="39"/>
        <v/>
      </c>
      <c r="BC28" s="11" t="str">
        <f t="shared" si="40"/>
        <v/>
      </c>
      <c r="BD28" s="11" t="str">
        <f t="shared" si="41"/>
        <v/>
      </c>
      <c r="BE28" s="11" t="str">
        <f t="shared" si="42"/>
        <v/>
      </c>
      <c r="BF28" s="11" t="str">
        <f t="shared" si="43"/>
        <v/>
      </c>
      <c r="BG28" s="11" t="str">
        <f t="shared" si="44"/>
        <v/>
      </c>
    </row>
    <row r="29" spans="1:59">
      <c r="B29" s="11" t="str">
        <f t="shared" si="45"/>
        <v/>
      </c>
      <c r="C29" s="29"/>
      <c r="D29" s="65" t="str">
        <f t="shared" si="2"/>
        <v/>
      </c>
      <c r="E29" s="10" t="str">
        <f t="shared" si="3"/>
        <v/>
      </c>
      <c r="F29" s="10" t="str">
        <f t="shared" si="4"/>
        <v/>
      </c>
      <c r="G29" s="31" t="str">
        <f t="shared" si="5"/>
        <v/>
      </c>
      <c r="H29" s="11" t="str">
        <f t="shared" si="6"/>
        <v/>
      </c>
      <c r="I29" s="61"/>
      <c r="J29" s="61"/>
      <c r="K29" s="61"/>
      <c r="L29" s="61"/>
      <c r="M29" s="61"/>
      <c r="N29" s="61"/>
      <c r="O29" s="67"/>
      <c r="P29" s="11" t="str">
        <f t="shared" si="7"/>
        <v/>
      </c>
      <c r="Q29" s="12" t="str">
        <f t="shared" si="8"/>
        <v/>
      </c>
      <c r="R29" s="12"/>
      <c r="S29" s="12" t="str">
        <f t="shared" si="9"/>
        <v/>
      </c>
      <c r="T29" s="12" t="str">
        <f t="shared" si="10"/>
        <v/>
      </c>
      <c r="U29" s="12" t="str">
        <f t="shared" si="11"/>
        <v/>
      </c>
      <c r="V29" s="12" t="str">
        <f t="shared" si="12"/>
        <v/>
      </c>
      <c r="W29" s="12" t="str">
        <f t="shared" si="13"/>
        <v/>
      </c>
      <c r="X29" s="12" t="str">
        <f t="shared" si="14"/>
        <v/>
      </c>
      <c r="Y29" s="12"/>
      <c r="Z29" s="9" t="str">
        <f t="shared" si="15"/>
        <v/>
      </c>
      <c r="AA29" s="9" t="str">
        <f t="shared" si="16"/>
        <v/>
      </c>
      <c r="AB29" s="9" t="str">
        <f t="shared" si="17"/>
        <v/>
      </c>
      <c r="AC29" s="9" t="str">
        <f t="shared" si="18"/>
        <v/>
      </c>
      <c r="AD29" s="9" t="str">
        <f t="shared" si="19"/>
        <v/>
      </c>
      <c r="AE29" s="9" t="str">
        <f t="shared" si="20"/>
        <v/>
      </c>
      <c r="AF29" s="9"/>
      <c r="AG29" s="12" t="str">
        <f t="shared" si="21"/>
        <v/>
      </c>
      <c r="AH29" s="12" t="str">
        <f t="shared" si="22"/>
        <v/>
      </c>
      <c r="AI29" s="12" t="str">
        <f t="shared" si="23"/>
        <v/>
      </c>
      <c r="AJ29" s="12" t="str">
        <f t="shared" si="24"/>
        <v/>
      </c>
      <c r="AK29" s="12" t="str">
        <f t="shared" si="25"/>
        <v/>
      </c>
      <c r="AL29" s="12" t="str">
        <f t="shared" si="26"/>
        <v/>
      </c>
      <c r="AM29" s="12"/>
      <c r="AN29" s="15" t="str">
        <f t="shared" si="27"/>
        <v/>
      </c>
      <c r="AO29" s="15" t="str">
        <f t="shared" si="28"/>
        <v/>
      </c>
      <c r="AP29" s="15" t="str">
        <f t="shared" si="29"/>
        <v/>
      </c>
      <c r="AQ29" s="15" t="str">
        <f t="shared" si="30"/>
        <v/>
      </c>
      <c r="AR29" s="15" t="str">
        <f t="shared" si="31"/>
        <v/>
      </c>
      <c r="AS29" s="15" t="str">
        <f t="shared" si="32"/>
        <v/>
      </c>
      <c r="AT29" s="15"/>
      <c r="AU29" s="11" t="str">
        <f t="shared" si="33"/>
        <v/>
      </c>
      <c r="AV29" s="11" t="str">
        <f t="shared" si="34"/>
        <v/>
      </c>
      <c r="AW29" s="11" t="str">
        <f t="shared" si="35"/>
        <v/>
      </c>
      <c r="AX29" s="11" t="str">
        <f t="shared" si="36"/>
        <v/>
      </c>
      <c r="AY29" s="11" t="str">
        <f t="shared" si="37"/>
        <v/>
      </c>
      <c r="AZ29" s="11" t="str">
        <f t="shared" si="38"/>
        <v/>
      </c>
      <c r="BA29" s="31"/>
      <c r="BB29" s="11" t="str">
        <f t="shared" si="39"/>
        <v/>
      </c>
      <c r="BC29" s="11" t="str">
        <f t="shared" si="40"/>
        <v/>
      </c>
      <c r="BD29" s="11" t="str">
        <f t="shared" si="41"/>
        <v/>
      </c>
      <c r="BE29" s="11" t="str">
        <f t="shared" si="42"/>
        <v/>
      </c>
      <c r="BF29" s="11" t="str">
        <f t="shared" si="43"/>
        <v/>
      </c>
      <c r="BG29" s="11" t="str">
        <f t="shared" si="44"/>
        <v/>
      </c>
    </row>
    <row r="30" spans="1:59">
      <c r="B30" s="11" t="str">
        <f t="shared" si="45"/>
        <v/>
      </c>
      <c r="C30" s="29"/>
      <c r="D30" s="65" t="str">
        <f t="shared" si="2"/>
        <v/>
      </c>
      <c r="E30" s="10" t="str">
        <f t="shared" si="3"/>
        <v/>
      </c>
      <c r="F30" s="10" t="str">
        <f t="shared" si="4"/>
        <v/>
      </c>
      <c r="G30" s="31" t="str">
        <f t="shared" si="5"/>
        <v/>
      </c>
      <c r="H30" s="11" t="str">
        <f t="shared" si="6"/>
        <v/>
      </c>
      <c r="I30" s="61"/>
      <c r="J30" s="61"/>
      <c r="K30" s="61"/>
      <c r="L30" s="61"/>
      <c r="M30" s="61"/>
      <c r="N30" s="61"/>
      <c r="O30" s="67"/>
      <c r="P30" s="11" t="str">
        <f t="shared" si="7"/>
        <v/>
      </c>
      <c r="Q30" s="12" t="str">
        <f t="shared" si="8"/>
        <v/>
      </c>
      <c r="R30" s="12"/>
      <c r="S30" s="12" t="str">
        <f t="shared" si="9"/>
        <v/>
      </c>
      <c r="T30" s="12" t="str">
        <f t="shared" si="10"/>
        <v/>
      </c>
      <c r="U30" s="12" t="str">
        <f t="shared" si="11"/>
        <v/>
      </c>
      <c r="V30" s="12" t="str">
        <f t="shared" si="12"/>
        <v/>
      </c>
      <c r="W30" s="12" t="str">
        <f t="shared" si="13"/>
        <v/>
      </c>
      <c r="X30" s="12" t="str">
        <f t="shared" si="14"/>
        <v/>
      </c>
      <c r="Y30" s="12"/>
      <c r="Z30" s="9" t="str">
        <f t="shared" si="15"/>
        <v/>
      </c>
      <c r="AA30" s="9" t="str">
        <f t="shared" si="16"/>
        <v/>
      </c>
      <c r="AB30" s="9" t="str">
        <f t="shared" si="17"/>
        <v/>
      </c>
      <c r="AC30" s="9" t="str">
        <f t="shared" si="18"/>
        <v/>
      </c>
      <c r="AD30" s="9" t="str">
        <f t="shared" si="19"/>
        <v/>
      </c>
      <c r="AE30" s="9" t="str">
        <f t="shared" si="20"/>
        <v/>
      </c>
      <c r="AF30" s="9"/>
      <c r="AG30" s="12" t="str">
        <f t="shared" si="21"/>
        <v/>
      </c>
      <c r="AH30" s="12" t="str">
        <f t="shared" si="22"/>
        <v/>
      </c>
      <c r="AI30" s="12" t="str">
        <f t="shared" si="23"/>
        <v/>
      </c>
      <c r="AJ30" s="12" t="str">
        <f t="shared" si="24"/>
        <v/>
      </c>
      <c r="AK30" s="12" t="str">
        <f t="shared" si="25"/>
        <v/>
      </c>
      <c r="AL30" s="12" t="str">
        <f t="shared" si="26"/>
        <v/>
      </c>
      <c r="AM30" s="12"/>
      <c r="AN30" s="15" t="str">
        <f t="shared" si="27"/>
        <v/>
      </c>
      <c r="AO30" s="15" t="str">
        <f t="shared" si="28"/>
        <v/>
      </c>
      <c r="AP30" s="15" t="str">
        <f t="shared" si="29"/>
        <v/>
      </c>
      <c r="AQ30" s="15" t="str">
        <f t="shared" si="30"/>
        <v/>
      </c>
      <c r="AR30" s="15" t="str">
        <f t="shared" si="31"/>
        <v/>
      </c>
      <c r="AS30" s="15" t="str">
        <f t="shared" si="32"/>
        <v/>
      </c>
      <c r="AT30" s="15"/>
      <c r="AU30" s="11" t="str">
        <f t="shared" si="33"/>
        <v/>
      </c>
      <c r="AV30" s="11" t="str">
        <f t="shared" si="34"/>
        <v/>
      </c>
      <c r="AW30" s="11" t="str">
        <f t="shared" si="35"/>
        <v/>
      </c>
      <c r="AX30" s="11" t="str">
        <f t="shared" si="36"/>
        <v/>
      </c>
      <c r="AY30" s="11" t="str">
        <f t="shared" si="37"/>
        <v/>
      </c>
      <c r="AZ30" s="11" t="str">
        <f t="shared" si="38"/>
        <v/>
      </c>
      <c r="BA30" s="31"/>
      <c r="BB30" s="11" t="str">
        <f t="shared" si="39"/>
        <v/>
      </c>
      <c r="BC30" s="11" t="str">
        <f t="shared" si="40"/>
        <v/>
      </c>
      <c r="BD30" s="11" t="str">
        <f t="shared" si="41"/>
        <v/>
      </c>
      <c r="BE30" s="11" t="str">
        <f t="shared" si="42"/>
        <v/>
      </c>
      <c r="BF30" s="11" t="str">
        <f t="shared" si="43"/>
        <v/>
      </c>
      <c r="BG30" s="11" t="str">
        <f t="shared" si="44"/>
        <v/>
      </c>
    </row>
    <row r="31" spans="1:59">
      <c r="B31" s="11" t="str">
        <f t="shared" si="45"/>
        <v/>
      </c>
      <c r="C31" s="29"/>
      <c r="D31" s="65" t="str">
        <f t="shared" si="2"/>
        <v/>
      </c>
      <c r="E31" s="10" t="str">
        <f t="shared" si="3"/>
        <v/>
      </c>
      <c r="F31" s="10" t="str">
        <f t="shared" si="4"/>
        <v/>
      </c>
      <c r="G31" s="31" t="str">
        <f t="shared" si="5"/>
        <v/>
      </c>
      <c r="H31" s="11" t="str">
        <f t="shared" si="6"/>
        <v/>
      </c>
      <c r="I31" s="61"/>
      <c r="J31" s="61"/>
      <c r="K31" s="61"/>
      <c r="L31" s="61"/>
      <c r="M31" s="61"/>
      <c r="N31" s="61"/>
      <c r="O31" s="67"/>
      <c r="P31" s="11" t="str">
        <f t="shared" si="7"/>
        <v/>
      </c>
      <c r="Q31" s="12" t="str">
        <f t="shared" si="8"/>
        <v/>
      </c>
      <c r="R31" s="12"/>
      <c r="S31" s="12" t="str">
        <f t="shared" si="9"/>
        <v/>
      </c>
      <c r="T31" s="12" t="str">
        <f t="shared" si="10"/>
        <v/>
      </c>
      <c r="U31" s="12" t="str">
        <f t="shared" si="11"/>
        <v/>
      </c>
      <c r="V31" s="12" t="str">
        <f t="shared" si="12"/>
        <v/>
      </c>
      <c r="W31" s="12" t="str">
        <f t="shared" si="13"/>
        <v/>
      </c>
      <c r="X31" s="12" t="str">
        <f t="shared" si="14"/>
        <v/>
      </c>
      <c r="Y31" s="12"/>
      <c r="Z31" s="9" t="str">
        <f t="shared" si="15"/>
        <v/>
      </c>
      <c r="AA31" s="9" t="str">
        <f t="shared" si="16"/>
        <v/>
      </c>
      <c r="AB31" s="9" t="str">
        <f t="shared" si="17"/>
        <v/>
      </c>
      <c r="AC31" s="9" t="str">
        <f t="shared" si="18"/>
        <v/>
      </c>
      <c r="AD31" s="9" t="str">
        <f t="shared" si="19"/>
        <v/>
      </c>
      <c r="AE31" s="9" t="str">
        <f t="shared" si="20"/>
        <v/>
      </c>
      <c r="AF31" s="9"/>
      <c r="AG31" s="12" t="str">
        <f t="shared" si="21"/>
        <v/>
      </c>
      <c r="AH31" s="12" t="str">
        <f t="shared" si="22"/>
        <v/>
      </c>
      <c r="AI31" s="12" t="str">
        <f t="shared" si="23"/>
        <v/>
      </c>
      <c r="AJ31" s="12" t="str">
        <f t="shared" si="24"/>
        <v/>
      </c>
      <c r="AK31" s="12" t="str">
        <f t="shared" si="25"/>
        <v/>
      </c>
      <c r="AL31" s="12" t="str">
        <f t="shared" si="26"/>
        <v/>
      </c>
      <c r="AM31" s="12"/>
      <c r="AN31" s="15" t="str">
        <f t="shared" si="27"/>
        <v/>
      </c>
      <c r="AO31" s="15" t="str">
        <f t="shared" si="28"/>
        <v/>
      </c>
      <c r="AP31" s="15" t="str">
        <f t="shared" si="29"/>
        <v/>
      </c>
      <c r="AQ31" s="15" t="str">
        <f t="shared" si="30"/>
        <v/>
      </c>
      <c r="AR31" s="15" t="str">
        <f t="shared" si="31"/>
        <v/>
      </c>
      <c r="AS31" s="15" t="str">
        <f t="shared" si="32"/>
        <v/>
      </c>
      <c r="AT31" s="15"/>
      <c r="AU31" s="11" t="str">
        <f t="shared" si="33"/>
        <v/>
      </c>
      <c r="AV31" s="11" t="str">
        <f t="shared" si="34"/>
        <v/>
      </c>
      <c r="AW31" s="11" t="str">
        <f t="shared" si="35"/>
        <v/>
      </c>
      <c r="AX31" s="11" t="str">
        <f t="shared" si="36"/>
        <v/>
      </c>
      <c r="AY31" s="11" t="str">
        <f t="shared" si="37"/>
        <v/>
      </c>
      <c r="AZ31" s="11" t="str">
        <f t="shared" si="38"/>
        <v/>
      </c>
      <c r="BA31" s="31"/>
      <c r="BB31" s="11" t="str">
        <f t="shared" si="39"/>
        <v/>
      </c>
      <c r="BC31" s="11" t="str">
        <f t="shared" si="40"/>
        <v/>
      </c>
      <c r="BD31" s="11" t="str">
        <f t="shared" si="41"/>
        <v/>
      </c>
      <c r="BE31" s="11" t="str">
        <f t="shared" si="42"/>
        <v/>
      </c>
      <c r="BF31" s="11" t="str">
        <f t="shared" si="43"/>
        <v/>
      </c>
      <c r="BG31" s="11" t="str">
        <f t="shared" si="44"/>
        <v/>
      </c>
    </row>
    <row r="32" spans="1:59">
      <c r="B32" s="11" t="str">
        <f t="shared" si="45"/>
        <v/>
      </c>
      <c r="C32" s="29"/>
      <c r="D32" s="65" t="str">
        <f t="shared" si="2"/>
        <v/>
      </c>
      <c r="E32" s="10" t="str">
        <f t="shared" si="3"/>
        <v/>
      </c>
      <c r="F32" s="10" t="str">
        <f t="shared" si="4"/>
        <v/>
      </c>
      <c r="G32" s="31" t="str">
        <f t="shared" si="5"/>
        <v/>
      </c>
      <c r="H32" s="11" t="str">
        <f t="shared" si="6"/>
        <v/>
      </c>
      <c r="I32" s="61"/>
      <c r="J32" s="61"/>
      <c r="K32" s="61"/>
      <c r="L32" s="61"/>
      <c r="M32" s="61"/>
      <c r="N32" s="61"/>
      <c r="O32" s="67"/>
      <c r="P32" s="11" t="str">
        <f t="shared" si="7"/>
        <v/>
      </c>
      <c r="Q32" s="12" t="str">
        <f t="shared" si="8"/>
        <v/>
      </c>
      <c r="R32" s="12"/>
      <c r="S32" s="12" t="str">
        <f t="shared" si="9"/>
        <v/>
      </c>
      <c r="T32" s="12" t="str">
        <f t="shared" si="10"/>
        <v/>
      </c>
      <c r="U32" s="12" t="str">
        <f t="shared" si="11"/>
        <v/>
      </c>
      <c r="V32" s="12" t="str">
        <f t="shared" si="12"/>
        <v/>
      </c>
      <c r="W32" s="12" t="str">
        <f t="shared" si="13"/>
        <v/>
      </c>
      <c r="X32" s="12" t="str">
        <f t="shared" si="14"/>
        <v/>
      </c>
      <c r="Y32" s="12"/>
      <c r="Z32" s="9" t="str">
        <f t="shared" si="15"/>
        <v/>
      </c>
      <c r="AA32" s="9" t="str">
        <f t="shared" si="16"/>
        <v/>
      </c>
      <c r="AB32" s="9" t="str">
        <f t="shared" si="17"/>
        <v/>
      </c>
      <c r="AC32" s="9" t="str">
        <f t="shared" si="18"/>
        <v/>
      </c>
      <c r="AD32" s="9" t="str">
        <f t="shared" si="19"/>
        <v/>
      </c>
      <c r="AE32" s="9" t="str">
        <f t="shared" si="20"/>
        <v/>
      </c>
      <c r="AF32" s="9"/>
      <c r="AG32" s="12" t="str">
        <f t="shared" si="21"/>
        <v/>
      </c>
      <c r="AH32" s="12" t="str">
        <f t="shared" si="22"/>
        <v/>
      </c>
      <c r="AI32" s="12" t="str">
        <f t="shared" si="23"/>
        <v/>
      </c>
      <c r="AJ32" s="12" t="str">
        <f t="shared" si="24"/>
        <v/>
      </c>
      <c r="AK32" s="12" t="str">
        <f t="shared" si="25"/>
        <v/>
      </c>
      <c r="AL32" s="12" t="str">
        <f t="shared" si="26"/>
        <v/>
      </c>
      <c r="AM32" s="12"/>
      <c r="AN32" s="15" t="str">
        <f t="shared" si="27"/>
        <v/>
      </c>
      <c r="AO32" s="15" t="str">
        <f t="shared" si="28"/>
        <v/>
      </c>
      <c r="AP32" s="15" t="str">
        <f t="shared" si="29"/>
        <v/>
      </c>
      <c r="AQ32" s="15" t="str">
        <f t="shared" si="30"/>
        <v/>
      </c>
      <c r="AR32" s="15" t="str">
        <f t="shared" si="31"/>
        <v/>
      </c>
      <c r="AS32" s="15" t="str">
        <f t="shared" si="32"/>
        <v/>
      </c>
      <c r="AT32" s="15"/>
      <c r="AU32" s="11" t="str">
        <f t="shared" si="33"/>
        <v/>
      </c>
      <c r="AV32" s="11" t="str">
        <f t="shared" si="34"/>
        <v/>
      </c>
      <c r="AW32" s="11" t="str">
        <f t="shared" si="35"/>
        <v/>
      </c>
      <c r="AX32" s="11" t="str">
        <f t="shared" si="36"/>
        <v/>
      </c>
      <c r="AY32" s="11" t="str">
        <f t="shared" si="37"/>
        <v/>
      </c>
      <c r="AZ32" s="11" t="str">
        <f t="shared" si="38"/>
        <v/>
      </c>
      <c r="BA32" s="31"/>
      <c r="BB32" s="11" t="str">
        <f t="shared" si="39"/>
        <v/>
      </c>
      <c r="BC32" s="11" t="str">
        <f t="shared" si="40"/>
        <v/>
      </c>
      <c r="BD32" s="11" t="str">
        <f t="shared" si="41"/>
        <v/>
      </c>
      <c r="BE32" s="11" t="str">
        <f t="shared" si="42"/>
        <v/>
      </c>
      <c r="BF32" s="11" t="str">
        <f t="shared" si="43"/>
        <v/>
      </c>
      <c r="BG32" s="11" t="str">
        <f t="shared" si="44"/>
        <v/>
      </c>
    </row>
    <row r="33" spans="2:59">
      <c r="B33" s="11" t="str">
        <f t="shared" si="45"/>
        <v/>
      </c>
      <c r="C33" s="29"/>
      <c r="D33" s="65" t="str">
        <f t="shared" si="2"/>
        <v/>
      </c>
      <c r="E33" s="10" t="str">
        <f t="shared" si="3"/>
        <v/>
      </c>
      <c r="F33" s="10" t="str">
        <f t="shared" si="4"/>
        <v/>
      </c>
      <c r="G33" s="31" t="str">
        <f t="shared" si="5"/>
        <v/>
      </c>
      <c r="H33" s="11" t="str">
        <f t="shared" si="6"/>
        <v/>
      </c>
      <c r="I33" s="61"/>
      <c r="J33" s="61"/>
      <c r="K33" s="61"/>
      <c r="L33" s="61"/>
      <c r="M33" s="61"/>
      <c r="N33" s="61"/>
      <c r="O33" s="67"/>
      <c r="P33" s="11" t="str">
        <f t="shared" si="7"/>
        <v/>
      </c>
      <c r="Q33" s="12" t="str">
        <f t="shared" si="8"/>
        <v/>
      </c>
      <c r="R33" s="12"/>
      <c r="S33" s="12" t="str">
        <f t="shared" si="9"/>
        <v/>
      </c>
      <c r="T33" s="12" t="str">
        <f t="shared" si="10"/>
        <v/>
      </c>
      <c r="U33" s="12" t="str">
        <f t="shared" si="11"/>
        <v/>
      </c>
      <c r="V33" s="12" t="str">
        <f t="shared" si="12"/>
        <v/>
      </c>
      <c r="W33" s="12" t="str">
        <f t="shared" si="13"/>
        <v/>
      </c>
      <c r="X33" s="12" t="str">
        <f t="shared" si="14"/>
        <v/>
      </c>
      <c r="Y33" s="12"/>
      <c r="Z33" s="9" t="str">
        <f t="shared" si="15"/>
        <v/>
      </c>
      <c r="AA33" s="9" t="str">
        <f t="shared" si="16"/>
        <v/>
      </c>
      <c r="AB33" s="9" t="str">
        <f t="shared" si="17"/>
        <v/>
      </c>
      <c r="AC33" s="9" t="str">
        <f t="shared" si="18"/>
        <v/>
      </c>
      <c r="AD33" s="9" t="str">
        <f t="shared" si="19"/>
        <v/>
      </c>
      <c r="AE33" s="9" t="str">
        <f t="shared" si="20"/>
        <v/>
      </c>
      <c r="AF33" s="9"/>
      <c r="AG33" s="12" t="str">
        <f t="shared" si="21"/>
        <v/>
      </c>
      <c r="AH33" s="12" t="str">
        <f t="shared" si="22"/>
        <v/>
      </c>
      <c r="AI33" s="12" t="str">
        <f t="shared" si="23"/>
        <v/>
      </c>
      <c r="AJ33" s="12" t="str">
        <f t="shared" si="24"/>
        <v/>
      </c>
      <c r="AK33" s="12" t="str">
        <f t="shared" si="25"/>
        <v/>
      </c>
      <c r="AL33" s="12" t="str">
        <f t="shared" si="26"/>
        <v/>
      </c>
      <c r="AM33" s="12"/>
      <c r="AN33" s="15" t="str">
        <f t="shared" si="27"/>
        <v/>
      </c>
      <c r="AO33" s="15" t="str">
        <f t="shared" si="28"/>
        <v/>
      </c>
      <c r="AP33" s="15" t="str">
        <f t="shared" si="29"/>
        <v/>
      </c>
      <c r="AQ33" s="15" t="str">
        <f t="shared" si="30"/>
        <v/>
      </c>
      <c r="AR33" s="15" t="str">
        <f t="shared" si="31"/>
        <v/>
      </c>
      <c r="AS33" s="15" t="str">
        <f t="shared" si="32"/>
        <v/>
      </c>
      <c r="AT33" s="15"/>
      <c r="AU33" s="11" t="str">
        <f t="shared" si="33"/>
        <v/>
      </c>
      <c r="AV33" s="11" t="str">
        <f t="shared" si="34"/>
        <v/>
      </c>
      <c r="AW33" s="11" t="str">
        <f t="shared" si="35"/>
        <v/>
      </c>
      <c r="AX33" s="11" t="str">
        <f t="shared" si="36"/>
        <v/>
      </c>
      <c r="AY33" s="11" t="str">
        <f t="shared" si="37"/>
        <v/>
      </c>
      <c r="AZ33" s="11" t="str">
        <f t="shared" si="38"/>
        <v/>
      </c>
      <c r="BA33" s="31"/>
      <c r="BB33" s="11" t="str">
        <f t="shared" si="39"/>
        <v/>
      </c>
      <c r="BC33" s="11" t="str">
        <f t="shared" si="40"/>
        <v/>
      </c>
      <c r="BD33" s="11" t="str">
        <f t="shared" si="41"/>
        <v/>
      </c>
      <c r="BE33" s="11" t="str">
        <f t="shared" si="42"/>
        <v/>
      </c>
      <c r="BF33" s="11" t="str">
        <f t="shared" si="43"/>
        <v/>
      </c>
      <c r="BG33" s="11" t="str">
        <f t="shared" si="44"/>
        <v/>
      </c>
    </row>
    <row r="34" spans="2:59">
      <c r="B34" s="11" t="str">
        <f t="shared" si="45"/>
        <v/>
      </c>
      <c r="C34" s="29"/>
      <c r="D34" s="65" t="str">
        <f t="shared" si="2"/>
        <v/>
      </c>
      <c r="E34" s="10" t="str">
        <f t="shared" si="3"/>
        <v/>
      </c>
      <c r="F34" s="10" t="str">
        <f t="shared" si="4"/>
        <v/>
      </c>
      <c r="G34" s="31" t="str">
        <f t="shared" si="5"/>
        <v/>
      </c>
      <c r="H34" s="11" t="str">
        <f t="shared" si="6"/>
        <v/>
      </c>
      <c r="I34" s="61"/>
      <c r="J34" s="61"/>
      <c r="K34" s="61"/>
      <c r="L34" s="61"/>
      <c r="M34" s="61"/>
      <c r="N34" s="61"/>
      <c r="O34" s="67"/>
      <c r="P34" s="11" t="str">
        <f t="shared" si="7"/>
        <v/>
      </c>
      <c r="Q34" s="12" t="str">
        <f t="shared" si="8"/>
        <v/>
      </c>
      <c r="R34" s="12"/>
      <c r="S34" s="12" t="str">
        <f t="shared" si="9"/>
        <v/>
      </c>
      <c r="T34" s="12" t="str">
        <f t="shared" si="10"/>
        <v/>
      </c>
      <c r="U34" s="12" t="str">
        <f t="shared" si="11"/>
        <v/>
      </c>
      <c r="V34" s="12" t="str">
        <f t="shared" si="12"/>
        <v/>
      </c>
      <c r="W34" s="12" t="str">
        <f t="shared" si="13"/>
        <v/>
      </c>
      <c r="X34" s="12" t="str">
        <f t="shared" si="14"/>
        <v/>
      </c>
      <c r="Y34" s="12"/>
      <c r="Z34" s="9" t="str">
        <f t="shared" si="15"/>
        <v/>
      </c>
      <c r="AA34" s="9" t="str">
        <f t="shared" si="16"/>
        <v/>
      </c>
      <c r="AB34" s="9" t="str">
        <f t="shared" si="17"/>
        <v/>
      </c>
      <c r="AC34" s="9" t="str">
        <f t="shared" si="18"/>
        <v/>
      </c>
      <c r="AD34" s="9" t="str">
        <f t="shared" si="19"/>
        <v/>
      </c>
      <c r="AE34" s="9" t="str">
        <f t="shared" si="20"/>
        <v/>
      </c>
      <c r="AF34" s="9"/>
      <c r="AG34" s="12" t="str">
        <f t="shared" si="21"/>
        <v/>
      </c>
      <c r="AH34" s="12" t="str">
        <f t="shared" si="22"/>
        <v/>
      </c>
      <c r="AI34" s="12" t="str">
        <f t="shared" si="23"/>
        <v/>
      </c>
      <c r="AJ34" s="12" t="str">
        <f t="shared" si="24"/>
        <v/>
      </c>
      <c r="AK34" s="12" t="str">
        <f t="shared" si="25"/>
        <v/>
      </c>
      <c r="AL34" s="12" t="str">
        <f t="shared" si="26"/>
        <v/>
      </c>
      <c r="AM34" s="12"/>
      <c r="AN34" s="15" t="str">
        <f t="shared" si="27"/>
        <v/>
      </c>
      <c r="AO34" s="15" t="str">
        <f t="shared" si="28"/>
        <v/>
      </c>
      <c r="AP34" s="15" t="str">
        <f t="shared" si="29"/>
        <v/>
      </c>
      <c r="AQ34" s="15" t="str">
        <f t="shared" si="30"/>
        <v/>
      </c>
      <c r="AR34" s="15" t="str">
        <f t="shared" si="31"/>
        <v/>
      </c>
      <c r="AS34" s="15" t="str">
        <f t="shared" si="32"/>
        <v/>
      </c>
      <c r="AT34" s="15"/>
      <c r="AU34" s="11" t="str">
        <f t="shared" si="33"/>
        <v/>
      </c>
      <c r="AV34" s="11" t="str">
        <f t="shared" si="34"/>
        <v/>
      </c>
      <c r="AW34" s="11" t="str">
        <f t="shared" si="35"/>
        <v/>
      </c>
      <c r="AX34" s="11" t="str">
        <f t="shared" si="36"/>
        <v/>
      </c>
      <c r="AY34" s="11" t="str">
        <f t="shared" si="37"/>
        <v/>
      </c>
      <c r="AZ34" s="11" t="str">
        <f t="shared" si="38"/>
        <v/>
      </c>
      <c r="BA34" s="31"/>
      <c r="BB34" s="11" t="str">
        <f t="shared" si="39"/>
        <v/>
      </c>
      <c r="BC34" s="11" t="str">
        <f t="shared" si="40"/>
        <v/>
      </c>
      <c r="BD34" s="11" t="str">
        <f t="shared" si="41"/>
        <v/>
      </c>
      <c r="BE34" s="11" t="str">
        <f t="shared" si="42"/>
        <v/>
      </c>
      <c r="BF34" s="11" t="str">
        <f t="shared" si="43"/>
        <v/>
      </c>
      <c r="BG34" s="11" t="str">
        <f t="shared" si="44"/>
        <v/>
      </c>
    </row>
    <row r="35" spans="2:59">
      <c r="B35" s="11" t="str">
        <f t="shared" si="45"/>
        <v/>
      </c>
      <c r="C35" s="29"/>
      <c r="D35" s="65" t="str">
        <f t="shared" si="2"/>
        <v/>
      </c>
      <c r="E35" s="10" t="str">
        <f t="shared" si="3"/>
        <v/>
      </c>
      <c r="F35" s="10" t="str">
        <f t="shared" si="4"/>
        <v/>
      </c>
      <c r="G35" s="31" t="str">
        <f t="shared" si="5"/>
        <v/>
      </c>
      <c r="H35" s="11" t="str">
        <f t="shared" si="6"/>
        <v/>
      </c>
      <c r="I35" s="61"/>
      <c r="J35" s="61"/>
      <c r="K35" s="61"/>
      <c r="L35" s="61"/>
      <c r="M35" s="61"/>
      <c r="N35" s="61"/>
      <c r="O35" s="67"/>
      <c r="P35" s="11" t="str">
        <f t="shared" si="7"/>
        <v/>
      </c>
      <c r="Q35" s="12" t="str">
        <f t="shared" si="8"/>
        <v/>
      </c>
      <c r="R35" s="12"/>
      <c r="S35" s="12" t="str">
        <f t="shared" si="9"/>
        <v/>
      </c>
      <c r="T35" s="12" t="str">
        <f t="shared" si="10"/>
        <v/>
      </c>
      <c r="U35" s="12" t="str">
        <f t="shared" si="11"/>
        <v/>
      </c>
      <c r="V35" s="12" t="str">
        <f t="shared" si="12"/>
        <v/>
      </c>
      <c r="W35" s="12" t="str">
        <f t="shared" si="13"/>
        <v/>
      </c>
      <c r="X35" s="12" t="str">
        <f t="shared" si="14"/>
        <v/>
      </c>
      <c r="Y35" s="12"/>
      <c r="Z35" s="9" t="str">
        <f t="shared" si="15"/>
        <v/>
      </c>
      <c r="AA35" s="9" t="str">
        <f t="shared" si="16"/>
        <v/>
      </c>
      <c r="AB35" s="9" t="str">
        <f t="shared" si="17"/>
        <v/>
      </c>
      <c r="AC35" s="9" t="str">
        <f t="shared" si="18"/>
        <v/>
      </c>
      <c r="AD35" s="9" t="str">
        <f t="shared" si="19"/>
        <v/>
      </c>
      <c r="AE35" s="9" t="str">
        <f t="shared" si="20"/>
        <v/>
      </c>
      <c r="AF35" s="9"/>
      <c r="AG35" s="12" t="str">
        <f t="shared" si="21"/>
        <v/>
      </c>
      <c r="AH35" s="12" t="str">
        <f t="shared" si="22"/>
        <v/>
      </c>
      <c r="AI35" s="12" t="str">
        <f t="shared" si="23"/>
        <v/>
      </c>
      <c r="AJ35" s="12" t="str">
        <f t="shared" si="24"/>
        <v/>
      </c>
      <c r="AK35" s="12" t="str">
        <f t="shared" si="25"/>
        <v/>
      </c>
      <c r="AL35" s="12" t="str">
        <f t="shared" si="26"/>
        <v/>
      </c>
      <c r="AM35" s="12"/>
      <c r="AN35" s="15" t="str">
        <f t="shared" si="27"/>
        <v/>
      </c>
      <c r="AO35" s="15" t="str">
        <f t="shared" si="28"/>
        <v/>
      </c>
      <c r="AP35" s="15" t="str">
        <f t="shared" si="29"/>
        <v/>
      </c>
      <c r="AQ35" s="15" t="str">
        <f t="shared" si="30"/>
        <v/>
      </c>
      <c r="AR35" s="15" t="str">
        <f t="shared" si="31"/>
        <v/>
      </c>
      <c r="AS35" s="15" t="str">
        <f t="shared" si="32"/>
        <v/>
      </c>
      <c r="AT35" s="15"/>
      <c r="AU35" s="11" t="str">
        <f t="shared" si="33"/>
        <v/>
      </c>
      <c r="AV35" s="11" t="str">
        <f t="shared" si="34"/>
        <v/>
      </c>
      <c r="AW35" s="11" t="str">
        <f t="shared" si="35"/>
        <v/>
      </c>
      <c r="AX35" s="11" t="str">
        <f t="shared" si="36"/>
        <v/>
      </c>
      <c r="AY35" s="11" t="str">
        <f t="shared" si="37"/>
        <v/>
      </c>
      <c r="AZ35" s="11" t="str">
        <f t="shared" si="38"/>
        <v/>
      </c>
      <c r="BA35" s="31"/>
      <c r="BB35" s="11" t="str">
        <f t="shared" si="39"/>
        <v/>
      </c>
      <c r="BC35" s="11" t="str">
        <f t="shared" si="40"/>
        <v/>
      </c>
      <c r="BD35" s="11" t="str">
        <f t="shared" si="41"/>
        <v/>
      </c>
      <c r="BE35" s="11" t="str">
        <f t="shared" si="42"/>
        <v/>
      </c>
      <c r="BF35" s="11" t="str">
        <f t="shared" si="43"/>
        <v/>
      </c>
      <c r="BG35" s="11" t="str">
        <f t="shared" si="44"/>
        <v/>
      </c>
    </row>
    <row r="36" spans="2:59">
      <c r="B36" s="11" t="str">
        <f t="shared" si="45"/>
        <v/>
      </c>
      <c r="C36" s="29"/>
      <c r="D36" s="65" t="str">
        <f t="shared" si="2"/>
        <v/>
      </c>
      <c r="E36" s="10" t="str">
        <f t="shared" si="3"/>
        <v/>
      </c>
      <c r="F36" s="10" t="str">
        <f t="shared" si="4"/>
        <v/>
      </c>
      <c r="G36" s="31" t="str">
        <f t="shared" si="5"/>
        <v/>
      </c>
      <c r="H36" s="11" t="str">
        <f t="shared" si="6"/>
        <v/>
      </c>
      <c r="I36" s="61"/>
      <c r="J36" s="61"/>
      <c r="K36" s="61"/>
      <c r="L36" s="61"/>
      <c r="M36" s="61"/>
      <c r="N36" s="61"/>
      <c r="O36" s="67"/>
      <c r="P36" s="11" t="str">
        <f t="shared" si="7"/>
        <v/>
      </c>
      <c r="Q36" s="12" t="str">
        <f t="shared" si="8"/>
        <v/>
      </c>
      <c r="R36" s="12"/>
      <c r="S36" s="12" t="str">
        <f t="shared" si="9"/>
        <v/>
      </c>
      <c r="T36" s="12" t="str">
        <f t="shared" si="10"/>
        <v/>
      </c>
      <c r="U36" s="12" t="str">
        <f t="shared" si="11"/>
        <v/>
      </c>
      <c r="V36" s="12" t="str">
        <f t="shared" si="12"/>
        <v/>
      </c>
      <c r="W36" s="12" t="str">
        <f t="shared" si="13"/>
        <v/>
      </c>
      <c r="X36" s="12" t="str">
        <f t="shared" si="14"/>
        <v/>
      </c>
      <c r="Y36" s="12"/>
      <c r="Z36" s="9" t="str">
        <f t="shared" si="15"/>
        <v/>
      </c>
      <c r="AA36" s="9" t="str">
        <f t="shared" si="16"/>
        <v/>
      </c>
      <c r="AB36" s="9" t="str">
        <f t="shared" si="17"/>
        <v/>
      </c>
      <c r="AC36" s="9" t="str">
        <f t="shared" si="18"/>
        <v/>
      </c>
      <c r="AD36" s="9" t="str">
        <f t="shared" si="19"/>
        <v/>
      </c>
      <c r="AE36" s="9" t="str">
        <f t="shared" si="20"/>
        <v/>
      </c>
      <c r="AF36" s="9"/>
      <c r="AG36" s="12" t="str">
        <f t="shared" si="21"/>
        <v/>
      </c>
      <c r="AH36" s="12" t="str">
        <f t="shared" si="22"/>
        <v/>
      </c>
      <c r="AI36" s="12" t="str">
        <f t="shared" si="23"/>
        <v/>
      </c>
      <c r="AJ36" s="12" t="str">
        <f t="shared" si="24"/>
        <v/>
      </c>
      <c r="AK36" s="12" t="str">
        <f t="shared" si="25"/>
        <v/>
      </c>
      <c r="AL36" s="12" t="str">
        <f t="shared" si="26"/>
        <v/>
      </c>
      <c r="AM36" s="12"/>
      <c r="AN36" s="15" t="str">
        <f t="shared" si="27"/>
        <v/>
      </c>
      <c r="AO36" s="15" t="str">
        <f t="shared" si="28"/>
        <v/>
      </c>
      <c r="AP36" s="15" t="str">
        <f t="shared" si="29"/>
        <v/>
      </c>
      <c r="AQ36" s="15" t="str">
        <f t="shared" si="30"/>
        <v/>
      </c>
      <c r="AR36" s="15" t="str">
        <f t="shared" si="31"/>
        <v/>
      </c>
      <c r="AS36" s="15" t="str">
        <f t="shared" si="32"/>
        <v/>
      </c>
      <c r="AT36" s="15"/>
      <c r="AU36" s="11" t="str">
        <f t="shared" si="33"/>
        <v/>
      </c>
      <c r="AV36" s="11" t="str">
        <f t="shared" si="34"/>
        <v/>
      </c>
      <c r="AW36" s="11" t="str">
        <f t="shared" si="35"/>
        <v/>
      </c>
      <c r="AX36" s="11" t="str">
        <f t="shared" si="36"/>
        <v/>
      </c>
      <c r="AY36" s="11" t="str">
        <f t="shared" si="37"/>
        <v/>
      </c>
      <c r="AZ36" s="11" t="str">
        <f t="shared" si="38"/>
        <v/>
      </c>
      <c r="BA36" s="31"/>
      <c r="BB36" s="11" t="str">
        <f t="shared" si="39"/>
        <v/>
      </c>
      <c r="BC36" s="11" t="str">
        <f t="shared" si="40"/>
        <v/>
      </c>
      <c r="BD36" s="11" t="str">
        <f t="shared" si="41"/>
        <v/>
      </c>
      <c r="BE36" s="11" t="str">
        <f t="shared" si="42"/>
        <v/>
      </c>
      <c r="BF36" s="11" t="str">
        <f t="shared" si="43"/>
        <v/>
      </c>
      <c r="BG36" s="11" t="str">
        <f t="shared" si="44"/>
        <v/>
      </c>
    </row>
    <row r="37" spans="2:59">
      <c r="B37" s="11" t="str">
        <f t="shared" si="45"/>
        <v/>
      </c>
      <c r="C37" s="29"/>
      <c r="D37" s="65" t="str">
        <f t="shared" si="2"/>
        <v/>
      </c>
      <c r="E37" s="10" t="str">
        <f t="shared" si="3"/>
        <v/>
      </c>
      <c r="F37" s="10" t="str">
        <f t="shared" si="4"/>
        <v/>
      </c>
      <c r="G37" s="31" t="str">
        <f t="shared" si="5"/>
        <v/>
      </c>
      <c r="H37" s="11" t="str">
        <f t="shared" si="6"/>
        <v/>
      </c>
      <c r="I37" s="61"/>
      <c r="J37" s="61"/>
      <c r="K37" s="61"/>
      <c r="L37" s="61"/>
      <c r="M37" s="61"/>
      <c r="N37" s="61"/>
      <c r="O37" s="67"/>
      <c r="P37" s="11" t="str">
        <f t="shared" si="7"/>
        <v/>
      </c>
      <c r="Q37" s="12" t="str">
        <f t="shared" si="8"/>
        <v/>
      </c>
      <c r="R37" s="12"/>
      <c r="S37" s="12" t="str">
        <f t="shared" si="9"/>
        <v/>
      </c>
      <c r="T37" s="12" t="str">
        <f t="shared" si="10"/>
        <v/>
      </c>
      <c r="U37" s="12" t="str">
        <f t="shared" si="11"/>
        <v/>
      </c>
      <c r="V37" s="12" t="str">
        <f t="shared" si="12"/>
        <v/>
      </c>
      <c r="W37" s="12" t="str">
        <f t="shared" si="13"/>
        <v/>
      </c>
      <c r="X37" s="12" t="str">
        <f t="shared" si="14"/>
        <v/>
      </c>
      <c r="Y37" s="12"/>
      <c r="Z37" s="9" t="str">
        <f t="shared" si="15"/>
        <v/>
      </c>
      <c r="AA37" s="9" t="str">
        <f t="shared" si="16"/>
        <v/>
      </c>
      <c r="AB37" s="9" t="str">
        <f t="shared" si="17"/>
        <v/>
      </c>
      <c r="AC37" s="9" t="str">
        <f t="shared" si="18"/>
        <v/>
      </c>
      <c r="AD37" s="9" t="str">
        <f t="shared" si="19"/>
        <v/>
      </c>
      <c r="AE37" s="9" t="str">
        <f t="shared" si="20"/>
        <v/>
      </c>
      <c r="AF37" s="9"/>
      <c r="AG37" s="12" t="str">
        <f t="shared" si="21"/>
        <v/>
      </c>
      <c r="AH37" s="12" t="str">
        <f t="shared" si="22"/>
        <v/>
      </c>
      <c r="AI37" s="12" t="str">
        <f t="shared" si="23"/>
        <v/>
      </c>
      <c r="AJ37" s="12" t="str">
        <f t="shared" si="24"/>
        <v/>
      </c>
      <c r="AK37" s="12" t="str">
        <f t="shared" si="25"/>
        <v/>
      </c>
      <c r="AL37" s="12" t="str">
        <f t="shared" si="26"/>
        <v/>
      </c>
      <c r="AM37" s="12"/>
      <c r="AN37" s="15" t="str">
        <f t="shared" si="27"/>
        <v/>
      </c>
      <c r="AO37" s="15" t="str">
        <f t="shared" si="28"/>
        <v/>
      </c>
      <c r="AP37" s="15" t="str">
        <f t="shared" si="29"/>
        <v/>
      </c>
      <c r="AQ37" s="15" t="str">
        <f t="shared" si="30"/>
        <v/>
      </c>
      <c r="AR37" s="15" t="str">
        <f t="shared" si="31"/>
        <v/>
      </c>
      <c r="AS37" s="15" t="str">
        <f t="shared" si="32"/>
        <v/>
      </c>
      <c r="AT37" s="15"/>
      <c r="AU37" s="11" t="str">
        <f t="shared" si="33"/>
        <v/>
      </c>
      <c r="AV37" s="11" t="str">
        <f t="shared" si="34"/>
        <v/>
      </c>
      <c r="AW37" s="11" t="str">
        <f t="shared" si="35"/>
        <v/>
      </c>
      <c r="AX37" s="11" t="str">
        <f t="shared" si="36"/>
        <v/>
      </c>
      <c r="AY37" s="11" t="str">
        <f t="shared" si="37"/>
        <v/>
      </c>
      <c r="AZ37" s="11" t="str">
        <f t="shared" si="38"/>
        <v/>
      </c>
      <c r="BA37" s="31"/>
      <c r="BB37" s="11" t="str">
        <f t="shared" si="39"/>
        <v/>
      </c>
      <c r="BC37" s="11" t="str">
        <f t="shared" si="40"/>
        <v/>
      </c>
      <c r="BD37" s="11" t="str">
        <f t="shared" si="41"/>
        <v/>
      </c>
      <c r="BE37" s="11" t="str">
        <f t="shared" si="42"/>
        <v/>
      </c>
      <c r="BF37" s="11" t="str">
        <f t="shared" si="43"/>
        <v/>
      </c>
      <c r="BG37" s="11" t="str">
        <f t="shared" si="44"/>
        <v/>
      </c>
    </row>
    <row r="38" spans="2:59">
      <c r="B38" s="11" t="str">
        <f t="shared" si="45"/>
        <v/>
      </c>
      <c r="C38" s="29"/>
      <c r="D38" s="65" t="str">
        <f t="shared" si="2"/>
        <v/>
      </c>
      <c r="E38" s="10" t="str">
        <f t="shared" si="3"/>
        <v/>
      </c>
      <c r="F38" s="10" t="str">
        <f t="shared" si="4"/>
        <v/>
      </c>
      <c r="G38" s="31" t="str">
        <f t="shared" si="5"/>
        <v/>
      </c>
      <c r="H38" s="11" t="str">
        <f t="shared" si="6"/>
        <v/>
      </c>
      <c r="I38" s="61"/>
      <c r="J38" s="61"/>
      <c r="K38" s="61"/>
      <c r="L38" s="61"/>
      <c r="M38" s="61"/>
      <c r="N38" s="61"/>
      <c r="O38" s="67"/>
      <c r="P38" s="11" t="str">
        <f t="shared" si="7"/>
        <v/>
      </c>
      <c r="Q38" s="12" t="str">
        <f t="shared" si="8"/>
        <v/>
      </c>
      <c r="R38" s="12"/>
      <c r="S38" s="12" t="str">
        <f t="shared" si="9"/>
        <v/>
      </c>
      <c r="T38" s="12" t="str">
        <f t="shared" si="10"/>
        <v/>
      </c>
      <c r="U38" s="12" t="str">
        <f t="shared" si="11"/>
        <v/>
      </c>
      <c r="V38" s="12" t="str">
        <f t="shared" si="12"/>
        <v/>
      </c>
      <c r="W38" s="12" t="str">
        <f t="shared" si="13"/>
        <v/>
      </c>
      <c r="X38" s="12" t="str">
        <f t="shared" si="14"/>
        <v/>
      </c>
      <c r="Y38" s="12"/>
      <c r="Z38" s="9" t="str">
        <f t="shared" si="15"/>
        <v/>
      </c>
      <c r="AA38" s="9" t="str">
        <f t="shared" si="16"/>
        <v/>
      </c>
      <c r="AB38" s="9" t="str">
        <f t="shared" si="17"/>
        <v/>
      </c>
      <c r="AC38" s="9" t="str">
        <f t="shared" si="18"/>
        <v/>
      </c>
      <c r="AD38" s="9" t="str">
        <f t="shared" si="19"/>
        <v/>
      </c>
      <c r="AE38" s="9" t="str">
        <f t="shared" si="20"/>
        <v/>
      </c>
      <c r="AF38" s="9"/>
      <c r="AG38" s="12" t="str">
        <f t="shared" si="21"/>
        <v/>
      </c>
      <c r="AH38" s="12" t="str">
        <f t="shared" si="22"/>
        <v/>
      </c>
      <c r="AI38" s="12" t="str">
        <f t="shared" si="23"/>
        <v/>
      </c>
      <c r="AJ38" s="12" t="str">
        <f t="shared" si="24"/>
        <v/>
      </c>
      <c r="AK38" s="12" t="str">
        <f t="shared" si="25"/>
        <v/>
      </c>
      <c r="AL38" s="12" t="str">
        <f t="shared" si="26"/>
        <v/>
      </c>
      <c r="AM38" s="12"/>
      <c r="AN38" s="15" t="str">
        <f t="shared" si="27"/>
        <v/>
      </c>
      <c r="AO38" s="15" t="str">
        <f t="shared" si="28"/>
        <v/>
      </c>
      <c r="AP38" s="15" t="str">
        <f t="shared" si="29"/>
        <v/>
      </c>
      <c r="AQ38" s="15" t="str">
        <f t="shared" si="30"/>
        <v/>
      </c>
      <c r="AR38" s="15" t="str">
        <f t="shared" si="31"/>
        <v/>
      </c>
      <c r="AS38" s="15" t="str">
        <f t="shared" si="32"/>
        <v/>
      </c>
      <c r="AT38" s="15"/>
      <c r="AU38" s="11" t="str">
        <f t="shared" si="33"/>
        <v/>
      </c>
      <c r="AV38" s="11" t="str">
        <f t="shared" si="34"/>
        <v/>
      </c>
      <c r="AW38" s="11" t="str">
        <f t="shared" si="35"/>
        <v/>
      </c>
      <c r="AX38" s="11" t="str">
        <f t="shared" si="36"/>
        <v/>
      </c>
      <c r="AY38" s="11" t="str">
        <f t="shared" si="37"/>
        <v/>
      </c>
      <c r="AZ38" s="11" t="str">
        <f t="shared" si="38"/>
        <v/>
      </c>
      <c r="BA38" s="31"/>
      <c r="BB38" s="11" t="str">
        <f t="shared" si="39"/>
        <v/>
      </c>
      <c r="BC38" s="11" t="str">
        <f t="shared" si="40"/>
        <v/>
      </c>
      <c r="BD38" s="11" t="str">
        <f t="shared" si="41"/>
        <v/>
      </c>
      <c r="BE38" s="11" t="str">
        <f t="shared" si="42"/>
        <v/>
      </c>
      <c r="BF38" s="11" t="str">
        <f t="shared" si="43"/>
        <v/>
      </c>
      <c r="BG38" s="11" t="str">
        <f t="shared" si="44"/>
        <v/>
      </c>
    </row>
    <row r="39" spans="2:59">
      <c r="B39" s="11" t="str">
        <f t="shared" si="45"/>
        <v/>
      </c>
      <c r="C39" s="29"/>
      <c r="D39" s="65" t="str">
        <f t="shared" ref="D39:D56" si="46">IF($C39&lt;1,"",VLOOKUP($C39,Deelnemers,2,FALSE))</f>
        <v/>
      </c>
      <c r="E39" s="10" t="str">
        <f t="shared" ref="E39:E56" si="47">IF($C39&lt;1,"",VLOOKUP($C39,Deelnemers,4,FALSE))</f>
        <v/>
      </c>
      <c r="F39" s="10" t="str">
        <f t="shared" ref="F39:F56" si="48">IF($C39&lt;1,"",VLOOKUP($C39,Deelnemers,5,FALSE))</f>
        <v/>
      </c>
      <c r="G39" s="31" t="str">
        <f t="shared" ref="G39:G56" si="49">IF($C39&lt;1,"",VLOOKUP($C39,Deelnemers,6,FALSE))</f>
        <v/>
      </c>
      <c r="H39" s="11" t="str">
        <f t="shared" ref="H39:H56" si="50">IF($C39&lt;1,"",VLOOKUP($C39,Deelnemers,7,FALSE))</f>
        <v/>
      </c>
      <c r="I39" s="61"/>
      <c r="J39" s="61"/>
      <c r="K39" s="61"/>
      <c r="L39" s="61"/>
      <c r="M39" s="61"/>
      <c r="N39" s="61"/>
      <c r="O39" s="67"/>
      <c r="P39" s="11" t="str">
        <f t="shared" ref="P39:P56" si="51">IF(C39&gt;0,SUM(BB39:BE39),"")</f>
        <v/>
      </c>
      <c r="Q39" s="12" t="str">
        <f t="shared" ref="Q39:Q56" si="52">IF(C39&gt;0,SUM(AG39:AJ39),"")</f>
        <v/>
      </c>
      <c r="R39" s="12"/>
      <c r="S39" s="12" t="str">
        <f t="shared" ref="S39:S56" si="53">IF($C39&gt;0,   IF(OR(I39="DNC",I39="DSQ"),3,   IF(OR(I39="DNS",I39="NSC",I39="DNF",I39="RET"),2,  1)),"")</f>
        <v/>
      </c>
      <c r="T39" s="12" t="str">
        <f t="shared" ref="T39:T56" si="54">IF($C39&gt;0,   IF(OR(J39="DNC",J39="DSQ"),3,   IF(OR(J39="DNS",J39="NSC",J39="DNF",J39="RET"),2,  1)),"")</f>
        <v/>
      </c>
      <c r="U39" s="12" t="str">
        <f t="shared" ref="U39:U56" si="55">IF($C39&gt;0,   IF(OR(K39="DNC",K39="DSQ"),3,   IF(OR(K39="DNS",K39="NSC",K39="DNF",K39="RET"),2,  1)),"")</f>
        <v/>
      </c>
      <c r="V39" s="12" t="str">
        <f t="shared" ref="V39:V56" si="56">IF($C39&gt;0,   IF(OR(L39="DNC",L39="DSQ"),3,   IF(OR(L39="DNS",L39="NSC",L39="DNF",L39="RET"),2,  1)),"")</f>
        <v/>
      </c>
      <c r="W39" s="12" t="str">
        <f t="shared" ref="W39:W56" si="57">IF($C39&gt;0,   IF(OR(M39="DNC",M39="DSQ"),3,   IF(OR(M39="DNS",M39="NSC",M39="DNF",M39="RET"),2,  1)),"")</f>
        <v/>
      </c>
      <c r="X39" s="12" t="str">
        <f t="shared" ref="X39:X56" si="58">IF($C39&gt;0,   IF(OR(N39="DNC",N39="DSQ"),3,   IF(OR(N39="DNS",N39="NSC",N39="DNF",N39="RET"),2,  1)),"")</f>
        <v/>
      </c>
      <c r="Y39" s="12"/>
      <c r="Z39" s="9" t="str">
        <f t="shared" ref="Z39:Z56" si="59">IF($C39&gt;0, IF(S39=1, I39*24*60*60,88888),"")</f>
        <v/>
      </c>
      <c r="AA39" s="9" t="str">
        <f t="shared" ref="AA39:AA56" si="60">IF($C39&gt;0, IF(T39=1, J39*24*60*60,88888),"")</f>
        <v/>
      </c>
      <c r="AB39" s="9" t="str">
        <f t="shared" ref="AB39:AB56" si="61">IF($C39&gt;0, IF(U39=1, K39*24*60*60,88888),"")</f>
        <v/>
      </c>
      <c r="AC39" s="9" t="str">
        <f t="shared" ref="AC39:AC56" si="62">IF($C39&gt;0, IF(V39=1, L39*24*60*60,88888),"")</f>
        <v/>
      </c>
      <c r="AD39" s="9" t="str">
        <f t="shared" ref="AD39:AD56" si="63">IF($C39&gt;0, IF(W39=1, M39*24*60*60,88888),"")</f>
        <v/>
      </c>
      <c r="AE39" s="9" t="str">
        <f t="shared" ref="AE39:AE56" si="64">IF($C39&gt;0, IF(X39=1, N39*24*60*60,88888),"")</f>
        <v/>
      </c>
      <c r="AF39" s="9"/>
      <c r="AG39" s="12" t="str">
        <f t="shared" ref="AG39:AG56" si="65">IF($C39&gt;0,IF(Z39=88888,88888,Z39*100/$H39),"")</f>
        <v/>
      </c>
      <c r="AH39" s="12" t="str">
        <f t="shared" ref="AH39:AH56" si="66">IF($C39&gt;0,IF(AA39=88888,88888,AA39*100/$H39),"")</f>
        <v/>
      </c>
      <c r="AI39" s="12" t="str">
        <f t="shared" ref="AI39:AI56" si="67">IF($C39&gt;0,IF(AB39=88888,88888,AB39*100/$H39),"")</f>
        <v/>
      </c>
      <c r="AJ39" s="12" t="str">
        <f t="shared" ref="AJ39:AJ56" si="68">IF($C39&gt;0,IF(AC39=88888,88888,AC39*100/$H39),"")</f>
        <v/>
      </c>
      <c r="AK39" s="12" t="str">
        <f t="shared" ref="AK39:AK56" si="69">IF($C39&gt;0,IF(AD39=88888,88888,AD39*100/$H39),"")</f>
        <v/>
      </c>
      <c r="AL39" s="12" t="str">
        <f t="shared" ref="AL39:AL56" si="70">IF($C39&gt;0,IF(AE39=88888,88888,AE39*100/$H39),"")</f>
        <v/>
      </c>
      <c r="AM39" s="12"/>
      <c r="AN39" s="15" t="str">
        <f t="shared" ref="AN39:AN56" si="71">IF(OR(AG39="",AG39=88888),"",AG39/24/60/60)</f>
        <v/>
      </c>
      <c r="AO39" s="15" t="str">
        <f t="shared" ref="AO39:AO56" si="72">IF(OR(AH39="",AH39=88888),"",AH39/24/60/60)</f>
        <v/>
      </c>
      <c r="AP39" s="15" t="str">
        <f t="shared" ref="AP39:AP56" si="73">IF(OR(AI39="",AI39=88888),"",AI39/24/60/60)</f>
        <v/>
      </c>
      <c r="AQ39" s="15" t="str">
        <f t="shared" ref="AQ39:AQ56" si="74">IF(OR(AJ39="",AJ39=88888),"",AJ39/24/60/60)</f>
        <v/>
      </c>
      <c r="AR39" s="15" t="str">
        <f t="shared" ref="AR39:AR56" si="75">IF(OR(AK39="",AK39=88888),"",AK39/24/60/60)</f>
        <v/>
      </c>
      <c r="AS39" s="15" t="str">
        <f t="shared" ref="AS39:AS56" si="76">IF(OR(AL39="",AL39=88888),"",AL39/24/60/60)</f>
        <v/>
      </c>
      <c r="AT39" s="15"/>
      <c r="AU39" s="11" t="str">
        <f t="shared" ref="AU39:AU56" si="77">IF(I39&lt;&gt;"",    IF(S39=1,RANK(AG39,AG$7:AG$56,1),IF(S39=2,I$2+1,IF(S39=3,$I$1+1,""))), "")</f>
        <v/>
      </c>
      <c r="AV39" s="11" t="str">
        <f t="shared" ref="AV39:AV56" si="78">IF(J39&lt;&gt;"",    IF(T39=1,RANK(AH39,AH$7:AH$56,1),IF(T39=2,J$2+1,IF(T39=3,$I$1+1,""))), "")</f>
        <v/>
      </c>
      <c r="AW39" s="11" t="str">
        <f t="shared" ref="AW39:AW56" si="79">IF(K39&lt;&gt;"",    IF(U39=1,RANK(AI39,AI$7:AI$56,1),IF(U39=2,K$2+1,IF(U39=3,$I$1+1,""))), "")</f>
        <v/>
      </c>
      <c r="AX39" s="11" t="str">
        <f t="shared" ref="AX39:AX56" si="80">IF(L39&lt;&gt;"",    IF(V39=1,RANK(AJ39,AJ$7:AJ$56,1),IF(V39=2,L$2+1,IF(V39=3,$I$1+1,""))), "")</f>
        <v/>
      </c>
      <c r="AY39" s="11" t="str">
        <f t="shared" ref="AY39:AY56" si="81">IF(M39&lt;&gt;"",    IF(W39=1,RANK(AK39,AK$7:AK$56,1),IF(W39=2,M$2+1,IF(W39=3,$I$1+1,""))), "")</f>
        <v/>
      </c>
      <c r="AZ39" s="11" t="str">
        <f t="shared" ref="AZ39:AZ56" si="82">IF(N39&lt;&gt;"",    IF(X39=1,RANK(AL39,AL$7:AL$56,1),IF(X39=2,N$2+1,IF(X39=3,$I$1+1,""))), "")</f>
        <v/>
      </c>
      <c r="BA39" s="31"/>
      <c r="BB39" s="11" t="str">
        <f t="shared" ref="BB39:BB56" si="83">IF(AU39="","",VLOOKUP(AU39,Punten,2,FALSE))</f>
        <v/>
      </c>
      <c r="BC39" s="11" t="str">
        <f t="shared" ref="BC39:BC56" si="84">IF(AV39="","",IF(J39&gt;0,VLOOKUP(AV39,Punten,2,FALSE),0))</f>
        <v/>
      </c>
      <c r="BD39" s="11" t="str">
        <f t="shared" ref="BD39:BD56" si="85">IF(AW39="","",IF(K39&gt;0,VLOOKUP(AW39,Punten,2,FALSE),0))</f>
        <v/>
      </c>
      <c r="BE39" s="11" t="str">
        <f t="shared" ref="BE39:BE56" si="86">IF(AX39="","",IF(AG39&gt;0,VLOOKUP(AX39,Punten,2,FALSE),0))</f>
        <v/>
      </c>
      <c r="BF39" s="11" t="str">
        <f t="shared" ref="BF39:BF56" si="87">IF(AY39="","",IF(AH39&gt;0,VLOOKUP(AY39,Punten,2,FALSE),0))</f>
        <v/>
      </c>
      <c r="BG39" s="11" t="str">
        <f t="shared" ref="BG39:BG56" si="88">IF(AZ39="","",IF(AI39&gt;0,VLOOKUP(AZ39,Punten,2,FALSE),0))</f>
        <v/>
      </c>
    </row>
    <row r="40" spans="2:59">
      <c r="B40" s="11" t="str">
        <f t="shared" si="45"/>
        <v/>
      </c>
      <c r="C40" s="29"/>
      <c r="D40" s="65" t="str">
        <f t="shared" si="46"/>
        <v/>
      </c>
      <c r="E40" s="10" t="str">
        <f t="shared" si="47"/>
        <v/>
      </c>
      <c r="F40" s="10" t="str">
        <f t="shared" si="48"/>
        <v/>
      </c>
      <c r="G40" s="31" t="str">
        <f t="shared" si="49"/>
        <v/>
      </c>
      <c r="H40" s="11" t="str">
        <f t="shared" si="50"/>
        <v/>
      </c>
      <c r="I40" s="61"/>
      <c r="J40" s="61"/>
      <c r="K40" s="61"/>
      <c r="L40" s="61"/>
      <c r="M40" s="61"/>
      <c r="N40" s="61"/>
      <c r="O40" s="67"/>
      <c r="P40" s="11" t="str">
        <f t="shared" si="51"/>
        <v/>
      </c>
      <c r="Q40" s="12" t="str">
        <f t="shared" si="52"/>
        <v/>
      </c>
      <c r="R40" s="12"/>
      <c r="S40" s="12" t="str">
        <f t="shared" si="53"/>
        <v/>
      </c>
      <c r="T40" s="12" t="str">
        <f t="shared" si="54"/>
        <v/>
      </c>
      <c r="U40" s="12" t="str">
        <f t="shared" si="55"/>
        <v/>
      </c>
      <c r="V40" s="12" t="str">
        <f t="shared" si="56"/>
        <v/>
      </c>
      <c r="W40" s="12" t="str">
        <f t="shared" si="57"/>
        <v/>
      </c>
      <c r="X40" s="12" t="str">
        <f t="shared" si="58"/>
        <v/>
      </c>
      <c r="Y40" s="12"/>
      <c r="Z40" s="9" t="str">
        <f t="shared" si="59"/>
        <v/>
      </c>
      <c r="AA40" s="9" t="str">
        <f t="shared" si="60"/>
        <v/>
      </c>
      <c r="AB40" s="9" t="str">
        <f t="shared" si="61"/>
        <v/>
      </c>
      <c r="AC40" s="9" t="str">
        <f t="shared" si="62"/>
        <v/>
      </c>
      <c r="AD40" s="9" t="str">
        <f t="shared" si="63"/>
        <v/>
      </c>
      <c r="AE40" s="9" t="str">
        <f t="shared" si="64"/>
        <v/>
      </c>
      <c r="AF40" s="9"/>
      <c r="AG40" s="12" t="str">
        <f t="shared" si="65"/>
        <v/>
      </c>
      <c r="AH40" s="12" t="str">
        <f t="shared" si="66"/>
        <v/>
      </c>
      <c r="AI40" s="12" t="str">
        <f t="shared" si="67"/>
        <v/>
      </c>
      <c r="AJ40" s="12" t="str">
        <f t="shared" si="68"/>
        <v/>
      </c>
      <c r="AK40" s="12" t="str">
        <f t="shared" si="69"/>
        <v/>
      </c>
      <c r="AL40" s="12" t="str">
        <f t="shared" si="70"/>
        <v/>
      </c>
      <c r="AM40" s="12"/>
      <c r="AN40" s="15" t="str">
        <f t="shared" si="71"/>
        <v/>
      </c>
      <c r="AO40" s="15" t="str">
        <f t="shared" si="72"/>
        <v/>
      </c>
      <c r="AP40" s="15" t="str">
        <f t="shared" si="73"/>
        <v/>
      </c>
      <c r="AQ40" s="15" t="str">
        <f t="shared" si="74"/>
        <v/>
      </c>
      <c r="AR40" s="15" t="str">
        <f t="shared" si="75"/>
        <v/>
      </c>
      <c r="AS40" s="15" t="str">
        <f t="shared" si="76"/>
        <v/>
      </c>
      <c r="AT40" s="15"/>
      <c r="AU40" s="11" t="str">
        <f t="shared" si="77"/>
        <v/>
      </c>
      <c r="AV40" s="11" t="str">
        <f t="shared" si="78"/>
        <v/>
      </c>
      <c r="AW40" s="11" t="str">
        <f t="shared" si="79"/>
        <v/>
      </c>
      <c r="AX40" s="11" t="str">
        <f t="shared" si="80"/>
        <v/>
      </c>
      <c r="AY40" s="11" t="str">
        <f t="shared" si="81"/>
        <v/>
      </c>
      <c r="AZ40" s="11" t="str">
        <f t="shared" si="82"/>
        <v/>
      </c>
      <c r="BA40" s="31"/>
      <c r="BB40" s="11" t="str">
        <f t="shared" si="83"/>
        <v/>
      </c>
      <c r="BC40" s="11" t="str">
        <f t="shared" si="84"/>
        <v/>
      </c>
      <c r="BD40" s="11" t="str">
        <f t="shared" si="85"/>
        <v/>
      </c>
      <c r="BE40" s="11" t="str">
        <f t="shared" si="86"/>
        <v/>
      </c>
      <c r="BF40" s="11" t="str">
        <f t="shared" si="87"/>
        <v/>
      </c>
      <c r="BG40" s="11" t="str">
        <f t="shared" si="88"/>
        <v/>
      </c>
    </row>
    <row r="41" spans="2:59">
      <c r="B41" s="11" t="str">
        <f t="shared" si="45"/>
        <v/>
      </c>
      <c r="C41" s="29"/>
      <c r="D41" s="65" t="str">
        <f t="shared" si="46"/>
        <v/>
      </c>
      <c r="E41" s="10" t="str">
        <f t="shared" si="47"/>
        <v/>
      </c>
      <c r="F41" s="10" t="str">
        <f t="shared" si="48"/>
        <v/>
      </c>
      <c r="G41" s="31" t="str">
        <f t="shared" si="49"/>
        <v/>
      </c>
      <c r="H41" s="11" t="str">
        <f t="shared" si="50"/>
        <v/>
      </c>
      <c r="I41" s="61"/>
      <c r="J41" s="61"/>
      <c r="K41" s="61"/>
      <c r="L41" s="61"/>
      <c r="M41" s="61"/>
      <c r="N41" s="61"/>
      <c r="O41" s="67"/>
      <c r="P41" s="11" t="str">
        <f t="shared" si="51"/>
        <v/>
      </c>
      <c r="Q41" s="12" t="str">
        <f t="shared" si="52"/>
        <v/>
      </c>
      <c r="R41" s="12"/>
      <c r="S41" s="12" t="str">
        <f t="shared" si="53"/>
        <v/>
      </c>
      <c r="T41" s="12" t="str">
        <f t="shared" si="54"/>
        <v/>
      </c>
      <c r="U41" s="12" t="str">
        <f t="shared" si="55"/>
        <v/>
      </c>
      <c r="V41" s="12" t="str">
        <f t="shared" si="56"/>
        <v/>
      </c>
      <c r="W41" s="12" t="str">
        <f t="shared" si="57"/>
        <v/>
      </c>
      <c r="X41" s="12" t="str">
        <f t="shared" si="58"/>
        <v/>
      </c>
      <c r="Y41" s="12"/>
      <c r="Z41" s="9" t="str">
        <f t="shared" si="59"/>
        <v/>
      </c>
      <c r="AA41" s="9" t="str">
        <f t="shared" si="60"/>
        <v/>
      </c>
      <c r="AB41" s="9" t="str">
        <f t="shared" si="61"/>
        <v/>
      </c>
      <c r="AC41" s="9" t="str">
        <f t="shared" si="62"/>
        <v/>
      </c>
      <c r="AD41" s="9" t="str">
        <f t="shared" si="63"/>
        <v/>
      </c>
      <c r="AE41" s="9" t="str">
        <f t="shared" si="64"/>
        <v/>
      </c>
      <c r="AF41" s="9"/>
      <c r="AG41" s="12" t="str">
        <f t="shared" si="65"/>
        <v/>
      </c>
      <c r="AH41" s="12" t="str">
        <f t="shared" si="66"/>
        <v/>
      </c>
      <c r="AI41" s="12" t="str">
        <f t="shared" si="67"/>
        <v/>
      </c>
      <c r="AJ41" s="12" t="str">
        <f t="shared" si="68"/>
        <v/>
      </c>
      <c r="AK41" s="12" t="str">
        <f t="shared" si="69"/>
        <v/>
      </c>
      <c r="AL41" s="12" t="str">
        <f t="shared" si="70"/>
        <v/>
      </c>
      <c r="AM41" s="12"/>
      <c r="AN41" s="15" t="str">
        <f t="shared" si="71"/>
        <v/>
      </c>
      <c r="AO41" s="15" t="str">
        <f t="shared" si="72"/>
        <v/>
      </c>
      <c r="AP41" s="15" t="str">
        <f t="shared" si="73"/>
        <v/>
      </c>
      <c r="AQ41" s="15" t="str">
        <f t="shared" si="74"/>
        <v/>
      </c>
      <c r="AR41" s="15" t="str">
        <f t="shared" si="75"/>
        <v/>
      </c>
      <c r="AS41" s="15" t="str">
        <f t="shared" si="76"/>
        <v/>
      </c>
      <c r="AT41" s="15"/>
      <c r="AU41" s="11" t="str">
        <f t="shared" si="77"/>
        <v/>
      </c>
      <c r="AV41" s="11" t="str">
        <f t="shared" si="78"/>
        <v/>
      </c>
      <c r="AW41" s="11" t="str">
        <f t="shared" si="79"/>
        <v/>
      </c>
      <c r="AX41" s="11" t="str">
        <f t="shared" si="80"/>
        <v/>
      </c>
      <c r="AY41" s="11" t="str">
        <f t="shared" si="81"/>
        <v/>
      </c>
      <c r="AZ41" s="11" t="str">
        <f t="shared" si="82"/>
        <v/>
      </c>
      <c r="BA41" s="31"/>
      <c r="BB41" s="11" t="str">
        <f t="shared" si="83"/>
        <v/>
      </c>
      <c r="BC41" s="11" t="str">
        <f t="shared" si="84"/>
        <v/>
      </c>
      <c r="BD41" s="11" t="str">
        <f t="shared" si="85"/>
        <v/>
      </c>
      <c r="BE41" s="11" t="str">
        <f t="shared" si="86"/>
        <v/>
      </c>
      <c r="BF41" s="11" t="str">
        <f t="shared" si="87"/>
        <v/>
      </c>
      <c r="BG41" s="11" t="str">
        <f t="shared" si="88"/>
        <v/>
      </c>
    </row>
    <row r="42" spans="2:59">
      <c r="B42" s="11" t="str">
        <f t="shared" si="45"/>
        <v/>
      </c>
      <c r="C42" s="29"/>
      <c r="D42" s="65" t="str">
        <f t="shared" si="46"/>
        <v/>
      </c>
      <c r="E42" s="10" t="str">
        <f t="shared" si="47"/>
        <v/>
      </c>
      <c r="F42" s="10" t="str">
        <f t="shared" si="48"/>
        <v/>
      </c>
      <c r="G42" s="31" t="str">
        <f t="shared" si="49"/>
        <v/>
      </c>
      <c r="H42" s="11" t="str">
        <f t="shared" si="50"/>
        <v/>
      </c>
      <c r="I42" s="61"/>
      <c r="J42" s="61"/>
      <c r="K42" s="61"/>
      <c r="L42" s="61"/>
      <c r="M42" s="61"/>
      <c r="N42" s="61"/>
      <c r="O42" s="67"/>
      <c r="P42" s="11" t="str">
        <f t="shared" si="51"/>
        <v/>
      </c>
      <c r="Q42" s="12" t="str">
        <f t="shared" si="52"/>
        <v/>
      </c>
      <c r="R42" s="12"/>
      <c r="S42" s="12" t="str">
        <f t="shared" si="53"/>
        <v/>
      </c>
      <c r="T42" s="12" t="str">
        <f t="shared" si="54"/>
        <v/>
      </c>
      <c r="U42" s="12" t="str">
        <f t="shared" si="55"/>
        <v/>
      </c>
      <c r="V42" s="12" t="str">
        <f t="shared" si="56"/>
        <v/>
      </c>
      <c r="W42" s="12" t="str">
        <f t="shared" si="57"/>
        <v/>
      </c>
      <c r="X42" s="12" t="str">
        <f t="shared" si="58"/>
        <v/>
      </c>
      <c r="Y42" s="12"/>
      <c r="Z42" s="9" t="str">
        <f t="shared" si="59"/>
        <v/>
      </c>
      <c r="AA42" s="9" t="str">
        <f t="shared" si="60"/>
        <v/>
      </c>
      <c r="AB42" s="9" t="str">
        <f t="shared" si="61"/>
        <v/>
      </c>
      <c r="AC42" s="9" t="str">
        <f t="shared" si="62"/>
        <v/>
      </c>
      <c r="AD42" s="9" t="str">
        <f t="shared" si="63"/>
        <v/>
      </c>
      <c r="AE42" s="9" t="str">
        <f t="shared" si="64"/>
        <v/>
      </c>
      <c r="AF42" s="9"/>
      <c r="AG42" s="12" t="str">
        <f t="shared" si="65"/>
        <v/>
      </c>
      <c r="AH42" s="12" t="str">
        <f t="shared" si="66"/>
        <v/>
      </c>
      <c r="AI42" s="12" t="str">
        <f t="shared" si="67"/>
        <v/>
      </c>
      <c r="AJ42" s="12" t="str">
        <f t="shared" si="68"/>
        <v/>
      </c>
      <c r="AK42" s="12" t="str">
        <f t="shared" si="69"/>
        <v/>
      </c>
      <c r="AL42" s="12" t="str">
        <f t="shared" si="70"/>
        <v/>
      </c>
      <c r="AM42" s="12"/>
      <c r="AN42" s="15" t="str">
        <f t="shared" si="71"/>
        <v/>
      </c>
      <c r="AO42" s="15" t="str">
        <f t="shared" si="72"/>
        <v/>
      </c>
      <c r="AP42" s="15" t="str">
        <f t="shared" si="73"/>
        <v/>
      </c>
      <c r="AQ42" s="15" t="str">
        <f t="shared" si="74"/>
        <v/>
      </c>
      <c r="AR42" s="15" t="str">
        <f t="shared" si="75"/>
        <v/>
      </c>
      <c r="AS42" s="15" t="str">
        <f t="shared" si="76"/>
        <v/>
      </c>
      <c r="AT42" s="15"/>
      <c r="AU42" s="11" t="str">
        <f t="shared" si="77"/>
        <v/>
      </c>
      <c r="AV42" s="11" t="str">
        <f t="shared" si="78"/>
        <v/>
      </c>
      <c r="AW42" s="11" t="str">
        <f t="shared" si="79"/>
        <v/>
      </c>
      <c r="AX42" s="11" t="str">
        <f t="shared" si="80"/>
        <v/>
      </c>
      <c r="AY42" s="11" t="str">
        <f t="shared" si="81"/>
        <v/>
      </c>
      <c r="AZ42" s="11" t="str">
        <f t="shared" si="82"/>
        <v/>
      </c>
      <c r="BA42" s="31"/>
      <c r="BB42" s="11" t="str">
        <f t="shared" si="83"/>
        <v/>
      </c>
      <c r="BC42" s="11" t="str">
        <f t="shared" si="84"/>
        <v/>
      </c>
      <c r="BD42" s="11" t="str">
        <f t="shared" si="85"/>
        <v/>
      </c>
      <c r="BE42" s="11" t="str">
        <f t="shared" si="86"/>
        <v/>
      </c>
      <c r="BF42" s="11" t="str">
        <f t="shared" si="87"/>
        <v/>
      </c>
      <c r="BG42" s="11" t="str">
        <f t="shared" si="88"/>
        <v/>
      </c>
    </row>
    <row r="43" spans="2:59">
      <c r="B43" s="11" t="str">
        <f t="shared" si="45"/>
        <v/>
      </c>
      <c r="C43" s="29"/>
      <c r="D43" s="65" t="str">
        <f t="shared" si="46"/>
        <v/>
      </c>
      <c r="E43" s="10" t="str">
        <f t="shared" si="47"/>
        <v/>
      </c>
      <c r="F43" s="10" t="str">
        <f t="shared" si="48"/>
        <v/>
      </c>
      <c r="G43" s="31" t="str">
        <f t="shared" si="49"/>
        <v/>
      </c>
      <c r="H43" s="11" t="str">
        <f t="shared" si="50"/>
        <v/>
      </c>
      <c r="I43" s="61"/>
      <c r="J43" s="61"/>
      <c r="K43" s="61"/>
      <c r="L43" s="61"/>
      <c r="M43" s="61"/>
      <c r="N43" s="61"/>
      <c r="O43" s="67"/>
      <c r="P43" s="11" t="str">
        <f t="shared" si="51"/>
        <v/>
      </c>
      <c r="Q43" s="12" t="str">
        <f t="shared" si="52"/>
        <v/>
      </c>
      <c r="R43" s="12"/>
      <c r="S43" s="12" t="str">
        <f t="shared" si="53"/>
        <v/>
      </c>
      <c r="T43" s="12" t="str">
        <f t="shared" si="54"/>
        <v/>
      </c>
      <c r="U43" s="12" t="str">
        <f t="shared" si="55"/>
        <v/>
      </c>
      <c r="V43" s="12" t="str">
        <f t="shared" si="56"/>
        <v/>
      </c>
      <c r="W43" s="12" t="str">
        <f t="shared" si="57"/>
        <v/>
      </c>
      <c r="X43" s="12" t="str">
        <f t="shared" si="58"/>
        <v/>
      </c>
      <c r="Y43" s="12"/>
      <c r="Z43" s="9" t="str">
        <f t="shared" si="59"/>
        <v/>
      </c>
      <c r="AA43" s="9" t="str">
        <f t="shared" si="60"/>
        <v/>
      </c>
      <c r="AB43" s="9" t="str">
        <f t="shared" si="61"/>
        <v/>
      </c>
      <c r="AC43" s="9" t="str">
        <f t="shared" si="62"/>
        <v/>
      </c>
      <c r="AD43" s="9" t="str">
        <f t="shared" si="63"/>
        <v/>
      </c>
      <c r="AE43" s="9" t="str">
        <f t="shared" si="64"/>
        <v/>
      </c>
      <c r="AF43" s="9"/>
      <c r="AG43" s="12" t="str">
        <f t="shared" si="65"/>
        <v/>
      </c>
      <c r="AH43" s="12" t="str">
        <f t="shared" si="66"/>
        <v/>
      </c>
      <c r="AI43" s="12" t="str">
        <f t="shared" si="67"/>
        <v/>
      </c>
      <c r="AJ43" s="12" t="str">
        <f t="shared" si="68"/>
        <v/>
      </c>
      <c r="AK43" s="12" t="str">
        <f t="shared" si="69"/>
        <v/>
      </c>
      <c r="AL43" s="12" t="str">
        <f t="shared" si="70"/>
        <v/>
      </c>
      <c r="AM43" s="12"/>
      <c r="AN43" s="15" t="str">
        <f t="shared" si="71"/>
        <v/>
      </c>
      <c r="AO43" s="15" t="str">
        <f t="shared" si="72"/>
        <v/>
      </c>
      <c r="AP43" s="15" t="str">
        <f t="shared" si="73"/>
        <v/>
      </c>
      <c r="AQ43" s="15" t="str">
        <f t="shared" si="74"/>
        <v/>
      </c>
      <c r="AR43" s="15" t="str">
        <f t="shared" si="75"/>
        <v/>
      </c>
      <c r="AS43" s="15" t="str">
        <f t="shared" si="76"/>
        <v/>
      </c>
      <c r="AT43" s="15"/>
      <c r="AU43" s="11" t="str">
        <f t="shared" si="77"/>
        <v/>
      </c>
      <c r="AV43" s="11" t="str">
        <f t="shared" si="78"/>
        <v/>
      </c>
      <c r="AW43" s="11" t="str">
        <f t="shared" si="79"/>
        <v/>
      </c>
      <c r="AX43" s="11" t="str">
        <f t="shared" si="80"/>
        <v/>
      </c>
      <c r="AY43" s="11" t="str">
        <f t="shared" si="81"/>
        <v/>
      </c>
      <c r="AZ43" s="11" t="str">
        <f t="shared" si="82"/>
        <v/>
      </c>
      <c r="BA43" s="31"/>
      <c r="BB43" s="11" t="str">
        <f t="shared" si="83"/>
        <v/>
      </c>
      <c r="BC43" s="11" t="str">
        <f t="shared" si="84"/>
        <v/>
      </c>
      <c r="BD43" s="11" t="str">
        <f t="shared" si="85"/>
        <v/>
      </c>
      <c r="BE43" s="11" t="str">
        <f t="shared" si="86"/>
        <v/>
      </c>
      <c r="BF43" s="11" t="str">
        <f t="shared" si="87"/>
        <v/>
      </c>
      <c r="BG43" s="11" t="str">
        <f t="shared" si="88"/>
        <v/>
      </c>
    </row>
    <row r="44" spans="2:59">
      <c r="B44" s="11" t="str">
        <f t="shared" si="45"/>
        <v/>
      </c>
      <c r="C44" s="29"/>
      <c r="D44" s="65" t="str">
        <f t="shared" si="46"/>
        <v/>
      </c>
      <c r="E44" s="10" t="str">
        <f t="shared" si="47"/>
        <v/>
      </c>
      <c r="F44" s="10" t="str">
        <f t="shared" si="48"/>
        <v/>
      </c>
      <c r="G44" s="31" t="str">
        <f t="shared" si="49"/>
        <v/>
      </c>
      <c r="H44" s="11" t="str">
        <f t="shared" si="50"/>
        <v/>
      </c>
      <c r="I44" s="61"/>
      <c r="J44" s="61"/>
      <c r="K44" s="61"/>
      <c r="L44" s="61"/>
      <c r="M44" s="61"/>
      <c r="N44" s="61"/>
      <c r="O44" s="67"/>
      <c r="P44" s="11" t="str">
        <f t="shared" si="51"/>
        <v/>
      </c>
      <c r="Q44" s="12" t="str">
        <f t="shared" si="52"/>
        <v/>
      </c>
      <c r="R44" s="12"/>
      <c r="S44" s="12" t="str">
        <f t="shared" si="53"/>
        <v/>
      </c>
      <c r="T44" s="12" t="str">
        <f t="shared" si="54"/>
        <v/>
      </c>
      <c r="U44" s="12" t="str">
        <f t="shared" si="55"/>
        <v/>
      </c>
      <c r="V44" s="12" t="str">
        <f t="shared" si="56"/>
        <v/>
      </c>
      <c r="W44" s="12" t="str">
        <f t="shared" si="57"/>
        <v/>
      </c>
      <c r="X44" s="12" t="str">
        <f t="shared" si="58"/>
        <v/>
      </c>
      <c r="Y44" s="12"/>
      <c r="Z44" s="9" t="str">
        <f t="shared" si="59"/>
        <v/>
      </c>
      <c r="AA44" s="9" t="str">
        <f t="shared" si="60"/>
        <v/>
      </c>
      <c r="AB44" s="9" t="str">
        <f t="shared" si="61"/>
        <v/>
      </c>
      <c r="AC44" s="9" t="str">
        <f t="shared" si="62"/>
        <v/>
      </c>
      <c r="AD44" s="9" t="str">
        <f t="shared" si="63"/>
        <v/>
      </c>
      <c r="AE44" s="9" t="str">
        <f t="shared" si="64"/>
        <v/>
      </c>
      <c r="AF44" s="9"/>
      <c r="AG44" s="12" t="str">
        <f t="shared" si="65"/>
        <v/>
      </c>
      <c r="AH44" s="12" t="str">
        <f t="shared" si="66"/>
        <v/>
      </c>
      <c r="AI44" s="12" t="str">
        <f t="shared" si="67"/>
        <v/>
      </c>
      <c r="AJ44" s="12" t="str">
        <f t="shared" si="68"/>
        <v/>
      </c>
      <c r="AK44" s="12" t="str">
        <f t="shared" si="69"/>
        <v/>
      </c>
      <c r="AL44" s="12" t="str">
        <f t="shared" si="70"/>
        <v/>
      </c>
      <c r="AM44" s="12"/>
      <c r="AN44" s="15" t="str">
        <f t="shared" si="71"/>
        <v/>
      </c>
      <c r="AO44" s="15" t="str">
        <f t="shared" si="72"/>
        <v/>
      </c>
      <c r="AP44" s="15" t="str">
        <f t="shared" si="73"/>
        <v/>
      </c>
      <c r="AQ44" s="15" t="str">
        <f t="shared" si="74"/>
        <v/>
      </c>
      <c r="AR44" s="15" t="str">
        <f t="shared" si="75"/>
        <v/>
      </c>
      <c r="AS44" s="15" t="str">
        <f t="shared" si="76"/>
        <v/>
      </c>
      <c r="AT44" s="15"/>
      <c r="AU44" s="11" t="str">
        <f t="shared" si="77"/>
        <v/>
      </c>
      <c r="AV44" s="11" t="str">
        <f t="shared" si="78"/>
        <v/>
      </c>
      <c r="AW44" s="11" t="str">
        <f t="shared" si="79"/>
        <v/>
      </c>
      <c r="AX44" s="11" t="str">
        <f t="shared" si="80"/>
        <v/>
      </c>
      <c r="AY44" s="11" t="str">
        <f t="shared" si="81"/>
        <v/>
      </c>
      <c r="AZ44" s="11" t="str">
        <f t="shared" si="82"/>
        <v/>
      </c>
      <c r="BA44" s="31"/>
      <c r="BB44" s="11" t="str">
        <f t="shared" si="83"/>
        <v/>
      </c>
      <c r="BC44" s="11" t="str">
        <f t="shared" si="84"/>
        <v/>
      </c>
      <c r="BD44" s="11" t="str">
        <f t="shared" si="85"/>
        <v/>
      </c>
      <c r="BE44" s="11" t="str">
        <f t="shared" si="86"/>
        <v/>
      </c>
      <c r="BF44" s="11" t="str">
        <f t="shared" si="87"/>
        <v/>
      </c>
      <c r="BG44" s="11" t="str">
        <f t="shared" si="88"/>
        <v/>
      </c>
    </row>
    <row r="45" spans="2:59">
      <c r="B45" s="11" t="str">
        <f t="shared" si="45"/>
        <v/>
      </c>
      <c r="C45" s="29"/>
      <c r="D45" s="65" t="str">
        <f t="shared" si="46"/>
        <v/>
      </c>
      <c r="E45" s="10" t="str">
        <f t="shared" si="47"/>
        <v/>
      </c>
      <c r="F45" s="10" t="str">
        <f t="shared" si="48"/>
        <v/>
      </c>
      <c r="G45" s="31" t="str">
        <f t="shared" si="49"/>
        <v/>
      </c>
      <c r="H45" s="11" t="str">
        <f t="shared" si="50"/>
        <v/>
      </c>
      <c r="I45" s="61"/>
      <c r="J45" s="61"/>
      <c r="K45" s="61"/>
      <c r="L45" s="61"/>
      <c r="M45" s="61"/>
      <c r="N45" s="61"/>
      <c r="O45" s="67"/>
      <c r="P45" s="11" t="str">
        <f t="shared" si="51"/>
        <v/>
      </c>
      <c r="Q45" s="12" t="str">
        <f t="shared" si="52"/>
        <v/>
      </c>
      <c r="R45" s="12"/>
      <c r="S45" s="12" t="str">
        <f t="shared" si="53"/>
        <v/>
      </c>
      <c r="T45" s="12" t="str">
        <f t="shared" si="54"/>
        <v/>
      </c>
      <c r="U45" s="12" t="str">
        <f t="shared" si="55"/>
        <v/>
      </c>
      <c r="V45" s="12" t="str">
        <f t="shared" si="56"/>
        <v/>
      </c>
      <c r="W45" s="12" t="str">
        <f t="shared" si="57"/>
        <v/>
      </c>
      <c r="X45" s="12" t="str">
        <f t="shared" si="58"/>
        <v/>
      </c>
      <c r="Y45" s="12"/>
      <c r="Z45" s="9" t="str">
        <f t="shared" si="59"/>
        <v/>
      </c>
      <c r="AA45" s="9" t="str">
        <f t="shared" si="60"/>
        <v/>
      </c>
      <c r="AB45" s="9" t="str">
        <f t="shared" si="61"/>
        <v/>
      </c>
      <c r="AC45" s="9" t="str">
        <f t="shared" si="62"/>
        <v/>
      </c>
      <c r="AD45" s="9" t="str">
        <f t="shared" si="63"/>
        <v/>
      </c>
      <c r="AE45" s="9" t="str">
        <f t="shared" si="64"/>
        <v/>
      </c>
      <c r="AF45" s="9"/>
      <c r="AG45" s="12" t="str">
        <f t="shared" si="65"/>
        <v/>
      </c>
      <c r="AH45" s="12" t="str">
        <f t="shared" si="66"/>
        <v/>
      </c>
      <c r="AI45" s="12" t="str">
        <f t="shared" si="67"/>
        <v/>
      </c>
      <c r="AJ45" s="12" t="str">
        <f t="shared" si="68"/>
        <v/>
      </c>
      <c r="AK45" s="12" t="str">
        <f t="shared" si="69"/>
        <v/>
      </c>
      <c r="AL45" s="12" t="str">
        <f t="shared" si="70"/>
        <v/>
      </c>
      <c r="AM45" s="12"/>
      <c r="AN45" s="15" t="str">
        <f t="shared" si="71"/>
        <v/>
      </c>
      <c r="AO45" s="15" t="str">
        <f t="shared" si="72"/>
        <v/>
      </c>
      <c r="AP45" s="15" t="str">
        <f t="shared" si="73"/>
        <v/>
      </c>
      <c r="AQ45" s="15" t="str">
        <f t="shared" si="74"/>
        <v/>
      </c>
      <c r="AR45" s="15" t="str">
        <f t="shared" si="75"/>
        <v/>
      </c>
      <c r="AS45" s="15" t="str">
        <f t="shared" si="76"/>
        <v/>
      </c>
      <c r="AT45" s="15"/>
      <c r="AU45" s="11" t="str">
        <f t="shared" si="77"/>
        <v/>
      </c>
      <c r="AV45" s="11" t="str">
        <f t="shared" si="78"/>
        <v/>
      </c>
      <c r="AW45" s="11" t="str">
        <f t="shared" si="79"/>
        <v/>
      </c>
      <c r="AX45" s="11" t="str">
        <f t="shared" si="80"/>
        <v/>
      </c>
      <c r="AY45" s="11" t="str">
        <f t="shared" si="81"/>
        <v/>
      </c>
      <c r="AZ45" s="11" t="str">
        <f t="shared" si="82"/>
        <v/>
      </c>
      <c r="BA45" s="31"/>
      <c r="BB45" s="11" t="str">
        <f t="shared" si="83"/>
        <v/>
      </c>
      <c r="BC45" s="11" t="str">
        <f t="shared" si="84"/>
        <v/>
      </c>
      <c r="BD45" s="11" t="str">
        <f t="shared" si="85"/>
        <v/>
      </c>
      <c r="BE45" s="11" t="str">
        <f t="shared" si="86"/>
        <v/>
      </c>
      <c r="BF45" s="11" t="str">
        <f t="shared" si="87"/>
        <v/>
      </c>
      <c r="BG45" s="11" t="str">
        <f t="shared" si="88"/>
        <v/>
      </c>
    </row>
    <row r="46" spans="2:59">
      <c r="B46" s="11" t="str">
        <f t="shared" si="45"/>
        <v/>
      </c>
      <c r="C46" s="29"/>
      <c r="D46" s="65" t="str">
        <f t="shared" si="46"/>
        <v/>
      </c>
      <c r="E46" s="10" t="str">
        <f t="shared" si="47"/>
        <v/>
      </c>
      <c r="F46" s="10" t="str">
        <f t="shared" si="48"/>
        <v/>
      </c>
      <c r="G46" s="31" t="str">
        <f t="shared" si="49"/>
        <v/>
      </c>
      <c r="H46" s="11" t="str">
        <f t="shared" si="50"/>
        <v/>
      </c>
      <c r="I46" s="61"/>
      <c r="J46" s="61"/>
      <c r="K46" s="61"/>
      <c r="L46" s="61"/>
      <c r="M46" s="61"/>
      <c r="N46" s="61"/>
      <c r="O46" s="67"/>
      <c r="P46" s="11" t="str">
        <f t="shared" si="51"/>
        <v/>
      </c>
      <c r="Q46" s="12" t="str">
        <f t="shared" si="52"/>
        <v/>
      </c>
      <c r="R46" s="12"/>
      <c r="S46" s="12" t="str">
        <f t="shared" si="53"/>
        <v/>
      </c>
      <c r="T46" s="12" t="str">
        <f t="shared" si="54"/>
        <v/>
      </c>
      <c r="U46" s="12" t="str">
        <f t="shared" si="55"/>
        <v/>
      </c>
      <c r="V46" s="12" t="str">
        <f t="shared" si="56"/>
        <v/>
      </c>
      <c r="W46" s="12" t="str">
        <f t="shared" si="57"/>
        <v/>
      </c>
      <c r="X46" s="12" t="str">
        <f t="shared" si="58"/>
        <v/>
      </c>
      <c r="Y46" s="12"/>
      <c r="Z46" s="9" t="str">
        <f t="shared" si="59"/>
        <v/>
      </c>
      <c r="AA46" s="9" t="str">
        <f t="shared" si="60"/>
        <v/>
      </c>
      <c r="AB46" s="9" t="str">
        <f t="shared" si="61"/>
        <v/>
      </c>
      <c r="AC46" s="9" t="str">
        <f t="shared" si="62"/>
        <v/>
      </c>
      <c r="AD46" s="9" t="str">
        <f t="shared" si="63"/>
        <v/>
      </c>
      <c r="AE46" s="9" t="str">
        <f t="shared" si="64"/>
        <v/>
      </c>
      <c r="AF46" s="9"/>
      <c r="AG46" s="12" t="str">
        <f t="shared" si="65"/>
        <v/>
      </c>
      <c r="AH46" s="12" t="str">
        <f t="shared" si="66"/>
        <v/>
      </c>
      <c r="AI46" s="12" t="str">
        <f t="shared" si="67"/>
        <v/>
      </c>
      <c r="AJ46" s="12" t="str">
        <f t="shared" si="68"/>
        <v/>
      </c>
      <c r="AK46" s="12" t="str">
        <f t="shared" si="69"/>
        <v/>
      </c>
      <c r="AL46" s="12" t="str">
        <f t="shared" si="70"/>
        <v/>
      </c>
      <c r="AM46" s="12"/>
      <c r="AN46" s="15" t="str">
        <f t="shared" si="71"/>
        <v/>
      </c>
      <c r="AO46" s="15" t="str">
        <f t="shared" si="72"/>
        <v/>
      </c>
      <c r="AP46" s="15" t="str">
        <f t="shared" si="73"/>
        <v/>
      </c>
      <c r="AQ46" s="15" t="str">
        <f t="shared" si="74"/>
        <v/>
      </c>
      <c r="AR46" s="15" t="str">
        <f t="shared" si="75"/>
        <v/>
      </c>
      <c r="AS46" s="15" t="str">
        <f t="shared" si="76"/>
        <v/>
      </c>
      <c r="AT46" s="15"/>
      <c r="AU46" s="11" t="str">
        <f t="shared" si="77"/>
        <v/>
      </c>
      <c r="AV46" s="11" t="str">
        <f t="shared" si="78"/>
        <v/>
      </c>
      <c r="AW46" s="11" t="str">
        <f t="shared" si="79"/>
        <v/>
      </c>
      <c r="AX46" s="11" t="str">
        <f t="shared" si="80"/>
        <v/>
      </c>
      <c r="AY46" s="11" t="str">
        <f t="shared" si="81"/>
        <v/>
      </c>
      <c r="AZ46" s="11" t="str">
        <f t="shared" si="82"/>
        <v/>
      </c>
      <c r="BA46" s="31"/>
      <c r="BB46" s="11" t="str">
        <f t="shared" si="83"/>
        <v/>
      </c>
      <c r="BC46" s="11" t="str">
        <f t="shared" si="84"/>
        <v/>
      </c>
      <c r="BD46" s="11" t="str">
        <f t="shared" si="85"/>
        <v/>
      </c>
      <c r="BE46" s="11" t="str">
        <f t="shared" si="86"/>
        <v/>
      </c>
      <c r="BF46" s="11" t="str">
        <f t="shared" si="87"/>
        <v/>
      </c>
      <c r="BG46" s="11" t="str">
        <f t="shared" si="88"/>
        <v/>
      </c>
    </row>
    <row r="47" spans="2:59">
      <c r="B47" s="11" t="str">
        <f t="shared" si="45"/>
        <v/>
      </c>
      <c r="C47" s="29"/>
      <c r="D47" s="65" t="str">
        <f t="shared" si="46"/>
        <v/>
      </c>
      <c r="E47" s="10" t="str">
        <f t="shared" si="47"/>
        <v/>
      </c>
      <c r="F47" s="10" t="str">
        <f t="shared" si="48"/>
        <v/>
      </c>
      <c r="G47" s="31" t="str">
        <f t="shared" si="49"/>
        <v/>
      </c>
      <c r="H47" s="11" t="str">
        <f t="shared" si="50"/>
        <v/>
      </c>
      <c r="I47" s="61"/>
      <c r="J47" s="61"/>
      <c r="K47" s="61"/>
      <c r="L47" s="61"/>
      <c r="M47" s="61"/>
      <c r="N47" s="61"/>
      <c r="O47" s="67"/>
      <c r="P47" s="11" t="str">
        <f t="shared" si="51"/>
        <v/>
      </c>
      <c r="Q47" s="12" t="str">
        <f t="shared" si="52"/>
        <v/>
      </c>
      <c r="R47" s="12"/>
      <c r="S47" s="12" t="str">
        <f t="shared" si="53"/>
        <v/>
      </c>
      <c r="T47" s="12" t="str">
        <f t="shared" si="54"/>
        <v/>
      </c>
      <c r="U47" s="12" t="str">
        <f t="shared" si="55"/>
        <v/>
      </c>
      <c r="V47" s="12" t="str">
        <f t="shared" si="56"/>
        <v/>
      </c>
      <c r="W47" s="12" t="str">
        <f t="shared" si="57"/>
        <v/>
      </c>
      <c r="X47" s="12" t="str">
        <f t="shared" si="58"/>
        <v/>
      </c>
      <c r="Y47" s="12"/>
      <c r="Z47" s="9" t="str">
        <f t="shared" si="59"/>
        <v/>
      </c>
      <c r="AA47" s="9" t="str">
        <f t="shared" si="60"/>
        <v/>
      </c>
      <c r="AB47" s="9" t="str">
        <f t="shared" si="61"/>
        <v/>
      </c>
      <c r="AC47" s="9" t="str">
        <f t="shared" si="62"/>
        <v/>
      </c>
      <c r="AD47" s="9" t="str">
        <f t="shared" si="63"/>
        <v/>
      </c>
      <c r="AE47" s="9" t="str">
        <f t="shared" si="64"/>
        <v/>
      </c>
      <c r="AF47" s="9"/>
      <c r="AG47" s="12" t="str">
        <f t="shared" si="65"/>
        <v/>
      </c>
      <c r="AH47" s="12" t="str">
        <f t="shared" si="66"/>
        <v/>
      </c>
      <c r="AI47" s="12" t="str">
        <f t="shared" si="67"/>
        <v/>
      </c>
      <c r="AJ47" s="12" t="str">
        <f t="shared" si="68"/>
        <v/>
      </c>
      <c r="AK47" s="12" t="str">
        <f t="shared" si="69"/>
        <v/>
      </c>
      <c r="AL47" s="12" t="str">
        <f t="shared" si="70"/>
        <v/>
      </c>
      <c r="AM47" s="12"/>
      <c r="AN47" s="15" t="str">
        <f t="shared" si="71"/>
        <v/>
      </c>
      <c r="AO47" s="15" t="str">
        <f t="shared" si="72"/>
        <v/>
      </c>
      <c r="AP47" s="15" t="str">
        <f t="shared" si="73"/>
        <v/>
      </c>
      <c r="AQ47" s="15" t="str">
        <f t="shared" si="74"/>
        <v/>
      </c>
      <c r="AR47" s="15" t="str">
        <f t="shared" si="75"/>
        <v/>
      </c>
      <c r="AS47" s="15" t="str">
        <f t="shared" si="76"/>
        <v/>
      </c>
      <c r="AT47" s="15"/>
      <c r="AU47" s="11" t="str">
        <f t="shared" si="77"/>
        <v/>
      </c>
      <c r="AV47" s="11" t="str">
        <f t="shared" si="78"/>
        <v/>
      </c>
      <c r="AW47" s="11" t="str">
        <f t="shared" si="79"/>
        <v/>
      </c>
      <c r="AX47" s="11" t="str">
        <f t="shared" si="80"/>
        <v/>
      </c>
      <c r="AY47" s="11" t="str">
        <f t="shared" si="81"/>
        <v/>
      </c>
      <c r="AZ47" s="11" t="str">
        <f t="shared" si="82"/>
        <v/>
      </c>
      <c r="BA47" s="31"/>
      <c r="BB47" s="11" t="str">
        <f t="shared" si="83"/>
        <v/>
      </c>
      <c r="BC47" s="11" t="str">
        <f t="shared" si="84"/>
        <v/>
      </c>
      <c r="BD47" s="11" t="str">
        <f t="shared" si="85"/>
        <v/>
      </c>
      <c r="BE47" s="11" t="str">
        <f t="shared" si="86"/>
        <v/>
      </c>
      <c r="BF47" s="11" t="str">
        <f t="shared" si="87"/>
        <v/>
      </c>
      <c r="BG47" s="11" t="str">
        <f t="shared" si="88"/>
        <v/>
      </c>
    </row>
    <row r="48" spans="2:59">
      <c r="B48" s="11" t="str">
        <f t="shared" si="45"/>
        <v/>
      </c>
      <c r="C48" s="29"/>
      <c r="D48" s="65" t="str">
        <f t="shared" si="46"/>
        <v/>
      </c>
      <c r="E48" s="10" t="str">
        <f t="shared" si="47"/>
        <v/>
      </c>
      <c r="F48" s="10" t="str">
        <f t="shared" si="48"/>
        <v/>
      </c>
      <c r="G48" s="31" t="str">
        <f t="shared" si="49"/>
        <v/>
      </c>
      <c r="H48" s="11" t="str">
        <f t="shared" si="50"/>
        <v/>
      </c>
      <c r="I48" s="61"/>
      <c r="J48" s="61"/>
      <c r="K48" s="61"/>
      <c r="L48" s="61"/>
      <c r="M48" s="61"/>
      <c r="N48" s="61"/>
      <c r="O48" s="67"/>
      <c r="P48" s="11" t="str">
        <f t="shared" si="51"/>
        <v/>
      </c>
      <c r="Q48" s="12" t="str">
        <f t="shared" si="52"/>
        <v/>
      </c>
      <c r="R48" s="12"/>
      <c r="S48" s="12" t="str">
        <f t="shared" si="53"/>
        <v/>
      </c>
      <c r="T48" s="12" t="str">
        <f t="shared" si="54"/>
        <v/>
      </c>
      <c r="U48" s="12" t="str">
        <f t="shared" si="55"/>
        <v/>
      </c>
      <c r="V48" s="12" t="str">
        <f t="shared" si="56"/>
        <v/>
      </c>
      <c r="W48" s="12" t="str">
        <f t="shared" si="57"/>
        <v/>
      </c>
      <c r="X48" s="12" t="str">
        <f t="shared" si="58"/>
        <v/>
      </c>
      <c r="Y48" s="12"/>
      <c r="Z48" s="9" t="str">
        <f t="shared" si="59"/>
        <v/>
      </c>
      <c r="AA48" s="9" t="str">
        <f t="shared" si="60"/>
        <v/>
      </c>
      <c r="AB48" s="9" t="str">
        <f t="shared" si="61"/>
        <v/>
      </c>
      <c r="AC48" s="9" t="str">
        <f t="shared" si="62"/>
        <v/>
      </c>
      <c r="AD48" s="9" t="str">
        <f t="shared" si="63"/>
        <v/>
      </c>
      <c r="AE48" s="9" t="str">
        <f t="shared" si="64"/>
        <v/>
      </c>
      <c r="AF48" s="9"/>
      <c r="AG48" s="12" t="str">
        <f t="shared" si="65"/>
        <v/>
      </c>
      <c r="AH48" s="12" t="str">
        <f t="shared" si="66"/>
        <v/>
      </c>
      <c r="AI48" s="12" t="str">
        <f t="shared" si="67"/>
        <v/>
      </c>
      <c r="AJ48" s="12" t="str">
        <f t="shared" si="68"/>
        <v/>
      </c>
      <c r="AK48" s="12" t="str">
        <f t="shared" si="69"/>
        <v/>
      </c>
      <c r="AL48" s="12" t="str">
        <f t="shared" si="70"/>
        <v/>
      </c>
      <c r="AM48" s="12"/>
      <c r="AN48" s="15" t="str">
        <f t="shared" si="71"/>
        <v/>
      </c>
      <c r="AO48" s="15" t="str">
        <f t="shared" si="72"/>
        <v/>
      </c>
      <c r="AP48" s="15" t="str">
        <f t="shared" si="73"/>
        <v/>
      </c>
      <c r="AQ48" s="15" t="str">
        <f t="shared" si="74"/>
        <v/>
      </c>
      <c r="AR48" s="15" t="str">
        <f t="shared" si="75"/>
        <v/>
      </c>
      <c r="AS48" s="15" t="str">
        <f t="shared" si="76"/>
        <v/>
      </c>
      <c r="AT48" s="15"/>
      <c r="AU48" s="11" t="str">
        <f t="shared" si="77"/>
        <v/>
      </c>
      <c r="AV48" s="11" t="str">
        <f t="shared" si="78"/>
        <v/>
      </c>
      <c r="AW48" s="11" t="str">
        <f t="shared" si="79"/>
        <v/>
      </c>
      <c r="AX48" s="11" t="str">
        <f t="shared" si="80"/>
        <v/>
      </c>
      <c r="AY48" s="11" t="str">
        <f t="shared" si="81"/>
        <v/>
      </c>
      <c r="AZ48" s="11" t="str">
        <f t="shared" si="82"/>
        <v/>
      </c>
      <c r="BA48" s="31"/>
      <c r="BB48" s="11" t="str">
        <f t="shared" si="83"/>
        <v/>
      </c>
      <c r="BC48" s="11" t="str">
        <f t="shared" si="84"/>
        <v/>
      </c>
      <c r="BD48" s="11" t="str">
        <f t="shared" si="85"/>
        <v/>
      </c>
      <c r="BE48" s="11" t="str">
        <f t="shared" si="86"/>
        <v/>
      </c>
      <c r="BF48" s="11" t="str">
        <f t="shared" si="87"/>
        <v/>
      </c>
      <c r="BG48" s="11" t="str">
        <f t="shared" si="88"/>
        <v/>
      </c>
    </row>
    <row r="49" spans="2:59">
      <c r="B49" s="11" t="str">
        <f t="shared" si="45"/>
        <v/>
      </c>
      <c r="C49" s="29"/>
      <c r="D49" s="65" t="str">
        <f t="shared" si="46"/>
        <v/>
      </c>
      <c r="E49" s="10" t="str">
        <f t="shared" si="47"/>
        <v/>
      </c>
      <c r="F49" s="10" t="str">
        <f t="shared" si="48"/>
        <v/>
      </c>
      <c r="G49" s="31" t="str">
        <f t="shared" si="49"/>
        <v/>
      </c>
      <c r="H49" s="11" t="str">
        <f t="shared" si="50"/>
        <v/>
      </c>
      <c r="I49" s="61"/>
      <c r="J49" s="61"/>
      <c r="K49" s="61"/>
      <c r="L49" s="61"/>
      <c r="M49" s="61"/>
      <c r="N49" s="61"/>
      <c r="O49" s="67"/>
      <c r="P49" s="11" t="str">
        <f t="shared" si="51"/>
        <v/>
      </c>
      <c r="Q49" s="12" t="str">
        <f t="shared" si="52"/>
        <v/>
      </c>
      <c r="R49" s="12"/>
      <c r="S49" s="12" t="str">
        <f t="shared" si="53"/>
        <v/>
      </c>
      <c r="T49" s="12" t="str">
        <f t="shared" si="54"/>
        <v/>
      </c>
      <c r="U49" s="12" t="str">
        <f t="shared" si="55"/>
        <v/>
      </c>
      <c r="V49" s="12" t="str">
        <f t="shared" si="56"/>
        <v/>
      </c>
      <c r="W49" s="12" t="str">
        <f t="shared" si="57"/>
        <v/>
      </c>
      <c r="X49" s="12" t="str">
        <f t="shared" si="58"/>
        <v/>
      </c>
      <c r="Y49" s="12"/>
      <c r="Z49" s="9" t="str">
        <f t="shared" si="59"/>
        <v/>
      </c>
      <c r="AA49" s="9" t="str">
        <f t="shared" si="60"/>
        <v/>
      </c>
      <c r="AB49" s="9" t="str">
        <f t="shared" si="61"/>
        <v/>
      </c>
      <c r="AC49" s="9" t="str">
        <f t="shared" si="62"/>
        <v/>
      </c>
      <c r="AD49" s="9" t="str">
        <f t="shared" si="63"/>
        <v/>
      </c>
      <c r="AE49" s="9" t="str">
        <f t="shared" si="64"/>
        <v/>
      </c>
      <c r="AF49" s="9"/>
      <c r="AG49" s="12" t="str">
        <f t="shared" si="65"/>
        <v/>
      </c>
      <c r="AH49" s="12" t="str">
        <f t="shared" si="66"/>
        <v/>
      </c>
      <c r="AI49" s="12" t="str">
        <f t="shared" si="67"/>
        <v/>
      </c>
      <c r="AJ49" s="12" t="str">
        <f t="shared" si="68"/>
        <v/>
      </c>
      <c r="AK49" s="12" t="str">
        <f t="shared" si="69"/>
        <v/>
      </c>
      <c r="AL49" s="12" t="str">
        <f t="shared" si="70"/>
        <v/>
      </c>
      <c r="AM49" s="12"/>
      <c r="AN49" s="15" t="str">
        <f t="shared" si="71"/>
        <v/>
      </c>
      <c r="AO49" s="15" t="str">
        <f t="shared" si="72"/>
        <v/>
      </c>
      <c r="AP49" s="15" t="str">
        <f t="shared" si="73"/>
        <v/>
      </c>
      <c r="AQ49" s="15" t="str">
        <f t="shared" si="74"/>
        <v/>
      </c>
      <c r="AR49" s="15" t="str">
        <f t="shared" si="75"/>
        <v/>
      </c>
      <c r="AS49" s="15" t="str">
        <f t="shared" si="76"/>
        <v/>
      </c>
      <c r="AT49" s="15"/>
      <c r="AU49" s="11" t="str">
        <f t="shared" si="77"/>
        <v/>
      </c>
      <c r="AV49" s="11" t="str">
        <f t="shared" si="78"/>
        <v/>
      </c>
      <c r="AW49" s="11" t="str">
        <f t="shared" si="79"/>
        <v/>
      </c>
      <c r="AX49" s="11" t="str">
        <f t="shared" si="80"/>
        <v/>
      </c>
      <c r="AY49" s="11" t="str">
        <f t="shared" si="81"/>
        <v/>
      </c>
      <c r="AZ49" s="11" t="str">
        <f t="shared" si="82"/>
        <v/>
      </c>
      <c r="BA49" s="31"/>
      <c r="BB49" s="11" t="str">
        <f t="shared" si="83"/>
        <v/>
      </c>
      <c r="BC49" s="11" t="str">
        <f t="shared" si="84"/>
        <v/>
      </c>
      <c r="BD49" s="11" t="str">
        <f t="shared" si="85"/>
        <v/>
      </c>
      <c r="BE49" s="11" t="str">
        <f t="shared" si="86"/>
        <v/>
      </c>
      <c r="BF49" s="11" t="str">
        <f t="shared" si="87"/>
        <v/>
      </c>
      <c r="BG49" s="11" t="str">
        <f t="shared" si="88"/>
        <v/>
      </c>
    </row>
    <row r="50" spans="2:59">
      <c r="B50" s="11" t="str">
        <f t="shared" si="45"/>
        <v/>
      </c>
      <c r="C50" s="29"/>
      <c r="D50" s="65" t="str">
        <f t="shared" si="46"/>
        <v/>
      </c>
      <c r="E50" s="10" t="str">
        <f t="shared" si="47"/>
        <v/>
      </c>
      <c r="F50" s="10" t="str">
        <f t="shared" si="48"/>
        <v/>
      </c>
      <c r="G50" s="31" t="str">
        <f t="shared" si="49"/>
        <v/>
      </c>
      <c r="H50" s="11" t="str">
        <f t="shared" si="50"/>
        <v/>
      </c>
      <c r="I50" s="61"/>
      <c r="J50" s="61"/>
      <c r="K50" s="61"/>
      <c r="L50" s="61"/>
      <c r="M50" s="61"/>
      <c r="N50" s="61"/>
      <c r="O50" s="67"/>
      <c r="P50" s="11" t="str">
        <f t="shared" si="51"/>
        <v/>
      </c>
      <c r="Q50" s="12" t="str">
        <f t="shared" si="52"/>
        <v/>
      </c>
      <c r="R50" s="12"/>
      <c r="S50" s="12" t="str">
        <f t="shared" si="53"/>
        <v/>
      </c>
      <c r="T50" s="12" t="str">
        <f t="shared" si="54"/>
        <v/>
      </c>
      <c r="U50" s="12" t="str">
        <f t="shared" si="55"/>
        <v/>
      </c>
      <c r="V50" s="12" t="str">
        <f t="shared" si="56"/>
        <v/>
      </c>
      <c r="W50" s="12" t="str">
        <f t="shared" si="57"/>
        <v/>
      </c>
      <c r="X50" s="12" t="str">
        <f t="shared" si="58"/>
        <v/>
      </c>
      <c r="Y50" s="12"/>
      <c r="Z50" s="9" t="str">
        <f t="shared" si="59"/>
        <v/>
      </c>
      <c r="AA50" s="9" t="str">
        <f t="shared" si="60"/>
        <v/>
      </c>
      <c r="AB50" s="9" t="str">
        <f t="shared" si="61"/>
        <v/>
      </c>
      <c r="AC50" s="9" t="str">
        <f t="shared" si="62"/>
        <v/>
      </c>
      <c r="AD50" s="9" t="str">
        <f t="shared" si="63"/>
        <v/>
      </c>
      <c r="AE50" s="9" t="str">
        <f t="shared" si="64"/>
        <v/>
      </c>
      <c r="AF50" s="9"/>
      <c r="AG50" s="12" t="str">
        <f t="shared" si="65"/>
        <v/>
      </c>
      <c r="AH50" s="12" t="str">
        <f t="shared" si="66"/>
        <v/>
      </c>
      <c r="AI50" s="12" t="str">
        <f t="shared" si="67"/>
        <v/>
      </c>
      <c r="AJ50" s="12" t="str">
        <f t="shared" si="68"/>
        <v/>
      </c>
      <c r="AK50" s="12" t="str">
        <f t="shared" si="69"/>
        <v/>
      </c>
      <c r="AL50" s="12" t="str">
        <f t="shared" si="70"/>
        <v/>
      </c>
      <c r="AM50" s="12"/>
      <c r="AN50" s="15" t="str">
        <f t="shared" si="71"/>
        <v/>
      </c>
      <c r="AO50" s="15" t="str">
        <f t="shared" si="72"/>
        <v/>
      </c>
      <c r="AP50" s="15" t="str">
        <f t="shared" si="73"/>
        <v/>
      </c>
      <c r="AQ50" s="15" t="str">
        <f t="shared" si="74"/>
        <v/>
      </c>
      <c r="AR50" s="15" t="str">
        <f t="shared" si="75"/>
        <v/>
      </c>
      <c r="AS50" s="15" t="str">
        <f t="shared" si="76"/>
        <v/>
      </c>
      <c r="AT50" s="15"/>
      <c r="AU50" s="11" t="str">
        <f t="shared" si="77"/>
        <v/>
      </c>
      <c r="AV50" s="11" t="str">
        <f t="shared" si="78"/>
        <v/>
      </c>
      <c r="AW50" s="11" t="str">
        <f t="shared" si="79"/>
        <v/>
      </c>
      <c r="AX50" s="11" t="str">
        <f t="shared" si="80"/>
        <v/>
      </c>
      <c r="AY50" s="11" t="str">
        <f t="shared" si="81"/>
        <v/>
      </c>
      <c r="AZ50" s="11" t="str">
        <f t="shared" si="82"/>
        <v/>
      </c>
      <c r="BA50" s="31"/>
      <c r="BB50" s="11" t="str">
        <f t="shared" si="83"/>
        <v/>
      </c>
      <c r="BC50" s="11" t="str">
        <f t="shared" si="84"/>
        <v/>
      </c>
      <c r="BD50" s="11" t="str">
        <f t="shared" si="85"/>
        <v/>
      </c>
      <c r="BE50" s="11" t="str">
        <f t="shared" si="86"/>
        <v/>
      </c>
      <c r="BF50" s="11" t="str">
        <f t="shared" si="87"/>
        <v/>
      </c>
      <c r="BG50" s="11" t="str">
        <f t="shared" si="88"/>
        <v/>
      </c>
    </row>
    <row r="51" spans="2:59">
      <c r="B51" s="11" t="str">
        <f t="shared" si="45"/>
        <v/>
      </c>
      <c r="C51" s="29"/>
      <c r="D51" s="65" t="str">
        <f t="shared" si="46"/>
        <v/>
      </c>
      <c r="E51" s="10" t="str">
        <f t="shared" si="47"/>
        <v/>
      </c>
      <c r="F51" s="10" t="str">
        <f t="shared" si="48"/>
        <v/>
      </c>
      <c r="G51" s="31" t="str">
        <f t="shared" si="49"/>
        <v/>
      </c>
      <c r="H51" s="11" t="str">
        <f t="shared" si="50"/>
        <v/>
      </c>
      <c r="I51" s="61"/>
      <c r="J51" s="61"/>
      <c r="K51" s="61"/>
      <c r="L51" s="61"/>
      <c r="M51" s="61"/>
      <c r="N51" s="61"/>
      <c r="O51" s="67"/>
      <c r="P51" s="11" t="str">
        <f t="shared" si="51"/>
        <v/>
      </c>
      <c r="Q51" s="12" t="str">
        <f t="shared" si="52"/>
        <v/>
      </c>
      <c r="R51" s="12"/>
      <c r="S51" s="12" t="str">
        <f t="shared" si="53"/>
        <v/>
      </c>
      <c r="T51" s="12" t="str">
        <f t="shared" si="54"/>
        <v/>
      </c>
      <c r="U51" s="12" t="str">
        <f t="shared" si="55"/>
        <v/>
      </c>
      <c r="V51" s="12" t="str">
        <f t="shared" si="56"/>
        <v/>
      </c>
      <c r="W51" s="12" t="str">
        <f t="shared" si="57"/>
        <v/>
      </c>
      <c r="X51" s="12" t="str">
        <f t="shared" si="58"/>
        <v/>
      </c>
      <c r="Y51" s="12"/>
      <c r="Z51" s="9" t="str">
        <f t="shared" si="59"/>
        <v/>
      </c>
      <c r="AA51" s="9" t="str">
        <f t="shared" si="60"/>
        <v/>
      </c>
      <c r="AB51" s="9" t="str">
        <f t="shared" si="61"/>
        <v/>
      </c>
      <c r="AC51" s="9" t="str">
        <f t="shared" si="62"/>
        <v/>
      </c>
      <c r="AD51" s="9" t="str">
        <f t="shared" si="63"/>
        <v/>
      </c>
      <c r="AE51" s="9" t="str">
        <f t="shared" si="64"/>
        <v/>
      </c>
      <c r="AF51" s="9"/>
      <c r="AG51" s="12" t="str">
        <f t="shared" si="65"/>
        <v/>
      </c>
      <c r="AH51" s="12" t="str">
        <f t="shared" si="66"/>
        <v/>
      </c>
      <c r="AI51" s="12" t="str">
        <f t="shared" si="67"/>
        <v/>
      </c>
      <c r="AJ51" s="12" t="str">
        <f t="shared" si="68"/>
        <v/>
      </c>
      <c r="AK51" s="12" t="str">
        <f t="shared" si="69"/>
        <v/>
      </c>
      <c r="AL51" s="12" t="str">
        <f t="shared" si="70"/>
        <v/>
      </c>
      <c r="AM51" s="12"/>
      <c r="AN51" s="15" t="str">
        <f t="shared" si="71"/>
        <v/>
      </c>
      <c r="AO51" s="15" t="str">
        <f t="shared" si="72"/>
        <v/>
      </c>
      <c r="AP51" s="15" t="str">
        <f t="shared" si="73"/>
        <v/>
      </c>
      <c r="AQ51" s="15" t="str">
        <f t="shared" si="74"/>
        <v/>
      </c>
      <c r="AR51" s="15" t="str">
        <f t="shared" si="75"/>
        <v/>
      </c>
      <c r="AS51" s="15" t="str">
        <f t="shared" si="76"/>
        <v/>
      </c>
      <c r="AT51" s="15"/>
      <c r="AU51" s="11" t="str">
        <f t="shared" si="77"/>
        <v/>
      </c>
      <c r="AV51" s="11" t="str">
        <f t="shared" si="78"/>
        <v/>
      </c>
      <c r="AW51" s="11" t="str">
        <f t="shared" si="79"/>
        <v/>
      </c>
      <c r="AX51" s="11" t="str">
        <f t="shared" si="80"/>
        <v/>
      </c>
      <c r="AY51" s="11" t="str">
        <f t="shared" si="81"/>
        <v/>
      </c>
      <c r="AZ51" s="11" t="str">
        <f t="shared" si="82"/>
        <v/>
      </c>
      <c r="BA51" s="31"/>
      <c r="BB51" s="11" t="str">
        <f t="shared" si="83"/>
        <v/>
      </c>
      <c r="BC51" s="11" t="str">
        <f t="shared" si="84"/>
        <v/>
      </c>
      <c r="BD51" s="11" t="str">
        <f t="shared" si="85"/>
        <v/>
      </c>
      <c r="BE51" s="11" t="str">
        <f t="shared" si="86"/>
        <v/>
      </c>
      <c r="BF51" s="11" t="str">
        <f t="shared" si="87"/>
        <v/>
      </c>
      <c r="BG51" s="11" t="str">
        <f t="shared" si="88"/>
        <v/>
      </c>
    </row>
    <row r="52" spans="2:59">
      <c r="B52" s="11" t="str">
        <f t="shared" si="45"/>
        <v/>
      </c>
      <c r="C52" s="29"/>
      <c r="D52" s="65" t="str">
        <f t="shared" si="46"/>
        <v/>
      </c>
      <c r="E52" s="10" t="str">
        <f t="shared" si="47"/>
        <v/>
      </c>
      <c r="F52" s="10" t="str">
        <f t="shared" si="48"/>
        <v/>
      </c>
      <c r="G52" s="31" t="str">
        <f t="shared" si="49"/>
        <v/>
      </c>
      <c r="H52" s="11" t="str">
        <f t="shared" si="50"/>
        <v/>
      </c>
      <c r="I52" s="61"/>
      <c r="J52" s="61"/>
      <c r="K52" s="61"/>
      <c r="L52" s="61"/>
      <c r="M52" s="61"/>
      <c r="N52" s="61"/>
      <c r="O52" s="67"/>
      <c r="P52" s="11" t="str">
        <f t="shared" si="51"/>
        <v/>
      </c>
      <c r="Q52" s="12" t="str">
        <f t="shared" si="52"/>
        <v/>
      </c>
      <c r="R52" s="12"/>
      <c r="S52" s="12" t="str">
        <f t="shared" si="53"/>
        <v/>
      </c>
      <c r="T52" s="12" t="str">
        <f t="shared" si="54"/>
        <v/>
      </c>
      <c r="U52" s="12" t="str">
        <f t="shared" si="55"/>
        <v/>
      </c>
      <c r="V52" s="12" t="str">
        <f t="shared" si="56"/>
        <v/>
      </c>
      <c r="W52" s="12" t="str">
        <f t="shared" si="57"/>
        <v/>
      </c>
      <c r="X52" s="12" t="str">
        <f t="shared" si="58"/>
        <v/>
      </c>
      <c r="Y52" s="12"/>
      <c r="Z52" s="9" t="str">
        <f t="shared" si="59"/>
        <v/>
      </c>
      <c r="AA52" s="9" t="str">
        <f t="shared" si="60"/>
        <v/>
      </c>
      <c r="AB52" s="9" t="str">
        <f t="shared" si="61"/>
        <v/>
      </c>
      <c r="AC52" s="9" t="str">
        <f t="shared" si="62"/>
        <v/>
      </c>
      <c r="AD52" s="9" t="str">
        <f t="shared" si="63"/>
        <v/>
      </c>
      <c r="AE52" s="9" t="str">
        <f t="shared" si="64"/>
        <v/>
      </c>
      <c r="AF52" s="9"/>
      <c r="AG52" s="12" t="str">
        <f t="shared" si="65"/>
        <v/>
      </c>
      <c r="AH52" s="12" t="str">
        <f t="shared" si="66"/>
        <v/>
      </c>
      <c r="AI52" s="12" t="str">
        <f t="shared" si="67"/>
        <v/>
      </c>
      <c r="AJ52" s="12" t="str">
        <f t="shared" si="68"/>
        <v/>
      </c>
      <c r="AK52" s="12" t="str">
        <f t="shared" si="69"/>
        <v/>
      </c>
      <c r="AL52" s="12" t="str">
        <f t="shared" si="70"/>
        <v/>
      </c>
      <c r="AM52" s="12"/>
      <c r="AN52" s="15" t="str">
        <f t="shared" si="71"/>
        <v/>
      </c>
      <c r="AO52" s="15" t="str">
        <f t="shared" si="72"/>
        <v/>
      </c>
      <c r="AP52" s="15" t="str">
        <f t="shared" si="73"/>
        <v/>
      </c>
      <c r="AQ52" s="15" t="str">
        <f t="shared" si="74"/>
        <v/>
      </c>
      <c r="AR52" s="15" t="str">
        <f t="shared" si="75"/>
        <v/>
      </c>
      <c r="AS52" s="15" t="str">
        <f t="shared" si="76"/>
        <v/>
      </c>
      <c r="AT52" s="15"/>
      <c r="AU52" s="11" t="str">
        <f t="shared" si="77"/>
        <v/>
      </c>
      <c r="AV52" s="11" t="str">
        <f t="shared" si="78"/>
        <v/>
      </c>
      <c r="AW52" s="11" t="str">
        <f t="shared" si="79"/>
        <v/>
      </c>
      <c r="AX52" s="11" t="str">
        <f t="shared" si="80"/>
        <v/>
      </c>
      <c r="AY52" s="11" t="str">
        <f t="shared" si="81"/>
        <v/>
      </c>
      <c r="AZ52" s="11" t="str">
        <f t="shared" si="82"/>
        <v/>
      </c>
      <c r="BA52" s="31"/>
      <c r="BB52" s="11" t="str">
        <f t="shared" si="83"/>
        <v/>
      </c>
      <c r="BC52" s="11" t="str">
        <f t="shared" si="84"/>
        <v/>
      </c>
      <c r="BD52" s="11" t="str">
        <f t="shared" si="85"/>
        <v/>
      </c>
      <c r="BE52" s="11" t="str">
        <f t="shared" si="86"/>
        <v/>
      </c>
      <c r="BF52" s="11" t="str">
        <f t="shared" si="87"/>
        <v/>
      </c>
      <c r="BG52" s="11" t="str">
        <f t="shared" si="88"/>
        <v/>
      </c>
    </row>
    <row r="53" spans="2:59">
      <c r="B53" s="11" t="str">
        <f t="shared" si="45"/>
        <v/>
      </c>
      <c r="C53" s="29"/>
      <c r="D53" s="65" t="str">
        <f t="shared" si="46"/>
        <v/>
      </c>
      <c r="E53" s="10" t="str">
        <f t="shared" si="47"/>
        <v/>
      </c>
      <c r="F53" s="10" t="str">
        <f t="shared" si="48"/>
        <v/>
      </c>
      <c r="G53" s="31" t="str">
        <f t="shared" si="49"/>
        <v/>
      </c>
      <c r="H53" s="11" t="str">
        <f t="shared" si="50"/>
        <v/>
      </c>
      <c r="I53" s="61"/>
      <c r="J53" s="61"/>
      <c r="K53" s="61"/>
      <c r="L53" s="61"/>
      <c r="M53" s="61"/>
      <c r="N53" s="61"/>
      <c r="O53" s="67"/>
      <c r="P53" s="11" t="str">
        <f t="shared" si="51"/>
        <v/>
      </c>
      <c r="Q53" s="12" t="str">
        <f t="shared" si="52"/>
        <v/>
      </c>
      <c r="R53" s="12"/>
      <c r="S53" s="12" t="str">
        <f t="shared" si="53"/>
        <v/>
      </c>
      <c r="T53" s="12" t="str">
        <f t="shared" si="54"/>
        <v/>
      </c>
      <c r="U53" s="12" t="str">
        <f t="shared" si="55"/>
        <v/>
      </c>
      <c r="V53" s="12" t="str">
        <f t="shared" si="56"/>
        <v/>
      </c>
      <c r="W53" s="12" t="str">
        <f t="shared" si="57"/>
        <v/>
      </c>
      <c r="X53" s="12" t="str">
        <f t="shared" si="58"/>
        <v/>
      </c>
      <c r="Y53" s="12"/>
      <c r="Z53" s="9" t="str">
        <f t="shared" si="59"/>
        <v/>
      </c>
      <c r="AA53" s="9" t="str">
        <f t="shared" si="60"/>
        <v/>
      </c>
      <c r="AB53" s="9" t="str">
        <f t="shared" si="61"/>
        <v/>
      </c>
      <c r="AC53" s="9" t="str">
        <f t="shared" si="62"/>
        <v/>
      </c>
      <c r="AD53" s="9" t="str">
        <f t="shared" si="63"/>
        <v/>
      </c>
      <c r="AE53" s="9" t="str">
        <f t="shared" si="64"/>
        <v/>
      </c>
      <c r="AF53" s="9"/>
      <c r="AG53" s="12" t="str">
        <f t="shared" si="65"/>
        <v/>
      </c>
      <c r="AH53" s="12" t="str">
        <f t="shared" si="66"/>
        <v/>
      </c>
      <c r="AI53" s="12" t="str">
        <f t="shared" si="67"/>
        <v/>
      </c>
      <c r="AJ53" s="12" t="str">
        <f t="shared" si="68"/>
        <v/>
      </c>
      <c r="AK53" s="12" t="str">
        <f t="shared" si="69"/>
        <v/>
      </c>
      <c r="AL53" s="12" t="str">
        <f t="shared" si="70"/>
        <v/>
      </c>
      <c r="AM53" s="12"/>
      <c r="AN53" s="15" t="str">
        <f t="shared" si="71"/>
        <v/>
      </c>
      <c r="AO53" s="15" t="str">
        <f t="shared" si="72"/>
        <v/>
      </c>
      <c r="AP53" s="15" t="str">
        <f t="shared" si="73"/>
        <v/>
      </c>
      <c r="AQ53" s="15" t="str">
        <f t="shared" si="74"/>
        <v/>
      </c>
      <c r="AR53" s="15" t="str">
        <f t="shared" si="75"/>
        <v/>
      </c>
      <c r="AS53" s="15" t="str">
        <f t="shared" si="76"/>
        <v/>
      </c>
      <c r="AT53" s="15"/>
      <c r="AU53" s="11" t="str">
        <f t="shared" si="77"/>
        <v/>
      </c>
      <c r="AV53" s="11" t="str">
        <f t="shared" si="78"/>
        <v/>
      </c>
      <c r="AW53" s="11" t="str">
        <f t="shared" si="79"/>
        <v/>
      </c>
      <c r="AX53" s="11" t="str">
        <f t="shared" si="80"/>
        <v/>
      </c>
      <c r="AY53" s="11" t="str">
        <f t="shared" si="81"/>
        <v/>
      </c>
      <c r="AZ53" s="11" t="str">
        <f t="shared" si="82"/>
        <v/>
      </c>
      <c r="BA53" s="31"/>
      <c r="BB53" s="11" t="str">
        <f t="shared" si="83"/>
        <v/>
      </c>
      <c r="BC53" s="11" t="str">
        <f t="shared" si="84"/>
        <v/>
      </c>
      <c r="BD53" s="11" t="str">
        <f t="shared" si="85"/>
        <v/>
      </c>
      <c r="BE53" s="11" t="str">
        <f t="shared" si="86"/>
        <v/>
      </c>
      <c r="BF53" s="11" t="str">
        <f t="shared" si="87"/>
        <v/>
      </c>
      <c r="BG53" s="11" t="str">
        <f t="shared" si="88"/>
        <v/>
      </c>
    </row>
    <row r="54" spans="2:59">
      <c r="B54" s="11" t="str">
        <f t="shared" si="45"/>
        <v/>
      </c>
      <c r="C54" s="29"/>
      <c r="D54" s="65" t="str">
        <f t="shared" si="46"/>
        <v/>
      </c>
      <c r="E54" s="10" t="str">
        <f t="shared" si="47"/>
        <v/>
      </c>
      <c r="F54" s="10" t="str">
        <f t="shared" si="48"/>
        <v/>
      </c>
      <c r="G54" s="31" t="str">
        <f t="shared" si="49"/>
        <v/>
      </c>
      <c r="H54" s="11" t="str">
        <f t="shared" si="50"/>
        <v/>
      </c>
      <c r="I54" s="61"/>
      <c r="J54" s="61"/>
      <c r="K54" s="61"/>
      <c r="L54" s="61"/>
      <c r="M54" s="61"/>
      <c r="N54" s="61"/>
      <c r="O54" s="67"/>
      <c r="P54" s="11" t="str">
        <f t="shared" si="51"/>
        <v/>
      </c>
      <c r="Q54" s="12" t="str">
        <f t="shared" si="52"/>
        <v/>
      </c>
      <c r="R54" s="12"/>
      <c r="S54" s="12" t="str">
        <f t="shared" si="53"/>
        <v/>
      </c>
      <c r="T54" s="12" t="str">
        <f t="shared" si="54"/>
        <v/>
      </c>
      <c r="U54" s="12" t="str">
        <f t="shared" si="55"/>
        <v/>
      </c>
      <c r="V54" s="12" t="str">
        <f t="shared" si="56"/>
        <v/>
      </c>
      <c r="W54" s="12" t="str">
        <f t="shared" si="57"/>
        <v/>
      </c>
      <c r="X54" s="12" t="str">
        <f t="shared" si="58"/>
        <v/>
      </c>
      <c r="Y54" s="12"/>
      <c r="Z54" s="9" t="str">
        <f t="shared" si="59"/>
        <v/>
      </c>
      <c r="AA54" s="9" t="str">
        <f t="shared" si="60"/>
        <v/>
      </c>
      <c r="AB54" s="9" t="str">
        <f t="shared" si="61"/>
        <v/>
      </c>
      <c r="AC54" s="9" t="str">
        <f t="shared" si="62"/>
        <v/>
      </c>
      <c r="AD54" s="9" t="str">
        <f t="shared" si="63"/>
        <v/>
      </c>
      <c r="AE54" s="9" t="str">
        <f t="shared" si="64"/>
        <v/>
      </c>
      <c r="AF54" s="9"/>
      <c r="AG54" s="12" t="str">
        <f t="shared" si="65"/>
        <v/>
      </c>
      <c r="AH54" s="12" t="str">
        <f t="shared" si="66"/>
        <v/>
      </c>
      <c r="AI54" s="12" t="str">
        <f t="shared" si="67"/>
        <v/>
      </c>
      <c r="AJ54" s="12" t="str">
        <f t="shared" si="68"/>
        <v/>
      </c>
      <c r="AK54" s="12" t="str">
        <f t="shared" si="69"/>
        <v/>
      </c>
      <c r="AL54" s="12" t="str">
        <f t="shared" si="70"/>
        <v/>
      </c>
      <c r="AM54" s="12"/>
      <c r="AN54" s="15" t="str">
        <f t="shared" si="71"/>
        <v/>
      </c>
      <c r="AO54" s="15" t="str">
        <f t="shared" si="72"/>
        <v/>
      </c>
      <c r="AP54" s="15" t="str">
        <f t="shared" si="73"/>
        <v/>
      </c>
      <c r="AQ54" s="15" t="str">
        <f t="shared" si="74"/>
        <v/>
      </c>
      <c r="AR54" s="15" t="str">
        <f t="shared" si="75"/>
        <v/>
      </c>
      <c r="AS54" s="15" t="str">
        <f t="shared" si="76"/>
        <v/>
      </c>
      <c r="AT54" s="15"/>
      <c r="AU54" s="11" t="str">
        <f t="shared" si="77"/>
        <v/>
      </c>
      <c r="AV54" s="11" t="str">
        <f t="shared" si="78"/>
        <v/>
      </c>
      <c r="AW54" s="11" t="str">
        <f t="shared" si="79"/>
        <v/>
      </c>
      <c r="AX54" s="11" t="str">
        <f t="shared" si="80"/>
        <v/>
      </c>
      <c r="AY54" s="11" t="str">
        <f t="shared" si="81"/>
        <v/>
      </c>
      <c r="AZ54" s="11" t="str">
        <f t="shared" si="82"/>
        <v/>
      </c>
      <c r="BA54" s="31"/>
      <c r="BB54" s="11" t="str">
        <f t="shared" si="83"/>
        <v/>
      </c>
      <c r="BC54" s="11" t="str">
        <f t="shared" si="84"/>
        <v/>
      </c>
      <c r="BD54" s="11" t="str">
        <f t="shared" si="85"/>
        <v/>
      </c>
      <c r="BE54" s="11" t="str">
        <f t="shared" si="86"/>
        <v/>
      </c>
      <c r="BF54" s="11" t="str">
        <f t="shared" si="87"/>
        <v/>
      </c>
      <c r="BG54" s="11" t="str">
        <f t="shared" si="88"/>
        <v/>
      </c>
    </row>
    <row r="55" spans="2:59">
      <c r="B55" s="11" t="str">
        <f t="shared" si="45"/>
        <v/>
      </c>
      <c r="C55" s="29"/>
      <c r="D55" s="65" t="str">
        <f t="shared" si="46"/>
        <v/>
      </c>
      <c r="E55" s="10" t="str">
        <f t="shared" si="47"/>
        <v/>
      </c>
      <c r="F55" s="10" t="str">
        <f t="shared" si="48"/>
        <v/>
      </c>
      <c r="G55" s="31" t="str">
        <f t="shared" si="49"/>
        <v/>
      </c>
      <c r="H55" s="11" t="str">
        <f t="shared" si="50"/>
        <v/>
      </c>
      <c r="I55" s="61"/>
      <c r="J55" s="61"/>
      <c r="K55" s="61"/>
      <c r="L55" s="61"/>
      <c r="M55" s="61"/>
      <c r="N55" s="61"/>
      <c r="O55" s="67"/>
      <c r="P55" s="11" t="str">
        <f t="shared" si="51"/>
        <v/>
      </c>
      <c r="Q55" s="12" t="str">
        <f t="shared" si="52"/>
        <v/>
      </c>
      <c r="R55" s="12"/>
      <c r="S55" s="12" t="str">
        <f t="shared" si="53"/>
        <v/>
      </c>
      <c r="T55" s="12" t="str">
        <f t="shared" si="54"/>
        <v/>
      </c>
      <c r="U55" s="12" t="str">
        <f t="shared" si="55"/>
        <v/>
      </c>
      <c r="V55" s="12" t="str">
        <f t="shared" si="56"/>
        <v/>
      </c>
      <c r="W55" s="12" t="str">
        <f t="shared" si="57"/>
        <v/>
      </c>
      <c r="X55" s="12" t="str">
        <f t="shared" si="58"/>
        <v/>
      </c>
      <c r="Y55" s="12"/>
      <c r="Z55" s="9" t="str">
        <f t="shared" si="59"/>
        <v/>
      </c>
      <c r="AA55" s="9" t="str">
        <f t="shared" si="60"/>
        <v/>
      </c>
      <c r="AB55" s="9" t="str">
        <f t="shared" si="61"/>
        <v/>
      </c>
      <c r="AC55" s="9" t="str">
        <f t="shared" si="62"/>
        <v/>
      </c>
      <c r="AD55" s="9" t="str">
        <f t="shared" si="63"/>
        <v/>
      </c>
      <c r="AE55" s="9" t="str">
        <f t="shared" si="64"/>
        <v/>
      </c>
      <c r="AF55" s="9"/>
      <c r="AG55" s="12" t="str">
        <f t="shared" si="65"/>
        <v/>
      </c>
      <c r="AH55" s="12" t="str">
        <f t="shared" si="66"/>
        <v/>
      </c>
      <c r="AI55" s="12" t="str">
        <f t="shared" si="67"/>
        <v/>
      </c>
      <c r="AJ55" s="12" t="str">
        <f t="shared" si="68"/>
        <v/>
      </c>
      <c r="AK55" s="12" t="str">
        <f t="shared" si="69"/>
        <v/>
      </c>
      <c r="AL55" s="12" t="str">
        <f t="shared" si="70"/>
        <v/>
      </c>
      <c r="AM55" s="12"/>
      <c r="AN55" s="15" t="str">
        <f t="shared" si="71"/>
        <v/>
      </c>
      <c r="AO55" s="15" t="str">
        <f t="shared" si="72"/>
        <v/>
      </c>
      <c r="AP55" s="15" t="str">
        <f t="shared" si="73"/>
        <v/>
      </c>
      <c r="AQ55" s="15" t="str">
        <f t="shared" si="74"/>
        <v/>
      </c>
      <c r="AR55" s="15" t="str">
        <f t="shared" si="75"/>
        <v/>
      </c>
      <c r="AS55" s="15" t="str">
        <f t="shared" si="76"/>
        <v/>
      </c>
      <c r="AT55" s="15"/>
      <c r="AU55" s="11" t="str">
        <f t="shared" si="77"/>
        <v/>
      </c>
      <c r="AV55" s="11" t="str">
        <f t="shared" si="78"/>
        <v/>
      </c>
      <c r="AW55" s="11" t="str">
        <f t="shared" si="79"/>
        <v/>
      </c>
      <c r="AX55" s="11" t="str">
        <f t="shared" si="80"/>
        <v/>
      </c>
      <c r="AY55" s="11" t="str">
        <f t="shared" si="81"/>
        <v/>
      </c>
      <c r="AZ55" s="11" t="str">
        <f t="shared" si="82"/>
        <v/>
      </c>
      <c r="BA55" s="31"/>
      <c r="BB55" s="11" t="str">
        <f t="shared" si="83"/>
        <v/>
      </c>
      <c r="BC55" s="11" t="str">
        <f t="shared" si="84"/>
        <v/>
      </c>
      <c r="BD55" s="11" t="str">
        <f t="shared" si="85"/>
        <v/>
      </c>
      <c r="BE55" s="11" t="str">
        <f t="shared" si="86"/>
        <v/>
      </c>
      <c r="BF55" s="11" t="str">
        <f t="shared" si="87"/>
        <v/>
      </c>
      <c r="BG55" s="11" t="str">
        <f t="shared" si="88"/>
        <v/>
      </c>
    </row>
    <row r="56" spans="2:59">
      <c r="B56" s="11" t="str">
        <f t="shared" si="45"/>
        <v/>
      </c>
      <c r="C56" s="29"/>
      <c r="D56" s="65" t="str">
        <f t="shared" si="46"/>
        <v/>
      </c>
      <c r="E56" s="10" t="str">
        <f t="shared" si="47"/>
        <v/>
      </c>
      <c r="F56" s="10" t="str">
        <f t="shared" si="48"/>
        <v/>
      </c>
      <c r="G56" s="31" t="str">
        <f t="shared" si="49"/>
        <v/>
      </c>
      <c r="H56" s="11" t="str">
        <f t="shared" si="50"/>
        <v/>
      </c>
      <c r="I56" s="61"/>
      <c r="J56" s="61"/>
      <c r="K56" s="61"/>
      <c r="L56" s="61"/>
      <c r="M56" s="61"/>
      <c r="N56" s="61"/>
      <c r="O56" s="67"/>
      <c r="P56" s="11" t="str">
        <f t="shared" si="51"/>
        <v/>
      </c>
      <c r="Q56" s="12" t="str">
        <f t="shared" si="52"/>
        <v/>
      </c>
      <c r="R56" s="12"/>
      <c r="S56" s="12" t="str">
        <f t="shared" si="53"/>
        <v/>
      </c>
      <c r="T56" s="12" t="str">
        <f t="shared" si="54"/>
        <v/>
      </c>
      <c r="U56" s="12" t="str">
        <f t="shared" si="55"/>
        <v/>
      </c>
      <c r="V56" s="12" t="str">
        <f t="shared" si="56"/>
        <v/>
      </c>
      <c r="W56" s="12" t="str">
        <f t="shared" si="57"/>
        <v/>
      </c>
      <c r="X56" s="12" t="str">
        <f t="shared" si="58"/>
        <v/>
      </c>
      <c r="Y56" s="12"/>
      <c r="Z56" s="9" t="str">
        <f t="shared" si="59"/>
        <v/>
      </c>
      <c r="AA56" s="9" t="str">
        <f t="shared" si="60"/>
        <v/>
      </c>
      <c r="AB56" s="9" t="str">
        <f t="shared" si="61"/>
        <v/>
      </c>
      <c r="AC56" s="9" t="str">
        <f t="shared" si="62"/>
        <v/>
      </c>
      <c r="AD56" s="9" t="str">
        <f t="shared" si="63"/>
        <v/>
      </c>
      <c r="AE56" s="9" t="str">
        <f t="shared" si="64"/>
        <v/>
      </c>
      <c r="AF56" s="9"/>
      <c r="AG56" s="12" t="str">
        <f t="shared" si="65"/>
        <v/>
      </c>
      <c r="AH56" s="12" t="str">
        <f t="shared" si="66"/>
        <v/>
      </c>
      <c r="AI56" s="12" t="str">
        <f t="shared" si="67"/>
        <v/>
      </c>
      <c r="AJ56" s="12" t="str">
        <f t="shared" si="68"/>
        <v/>
      </c>
      <c r="AK56" s="12" t="str">
        <f t="shared" si="69"/>
        <v/>
      </c>
      <c r="AL56" s="12" t="str">
        <f t="shared" si="70"/>
        <v/>
      </c>
      <c r="AM56" s="12"/>
      <c r="AN56" s="15" t="str">
        <f t="shared" si="71"/>
        <v/>
      </c>
      <c r="AO56" s="15" t="str">
        <f t="shared" si="72"/>
        <v/>
      </c>
      <c r="AP56" s="15" t="str">
        <f t="shared" si="73"/>
        <v/>
      </c>
      <c r="AQ56" s="15" t="str">
        <f t="shared" si="74"/>
        <v/>
      </c>
      <c r="AR56" s="15" t="str">
        <f t="shared" si="75"/>
        <v/>
      </c>
      <c r="AS56" s="15" t="str">
        <f t="shared" si="76"/>
        <v/>
      </c>
      <c r="AT56" s="15"/>
      <c r="AU56" s="11" t="str">
        <f t="shared" si="77"/>
        <v/>
      </c>
      <c r="AV56" s="11" t="str">
        <f t="shared" si="78"/>
        <v/>
      </c>
      <c r="AW56" s="11" t="str">
        <f t="shared" si="79"/>
        <v/>
      </c>
      <c r="AX56" s="11" t="str">
        <f t="shared" si="80"/>
        <v/>
      </c>
      <c r="AY56" s="11" t="str">
        <f t="shared" si="81"/>
        <v/>
      </c>
      <c r="AZ56" s="11" t="str">
        <f t="shared" si="82"/>
        <v/>
      </c>
      <c r="BA56" s="31"/>
      <c r="BB56" s="11" t="str">
        <f t="shared" si="83"/>
        <v/>
      </c>
      <c r="BC56" s="11" t="str">
        <f t="shared" si="84"/>
        <v/>
      </c>
      <c r="BD56" s="11" t="str">
        <f t="shared" si="85"/>
        <v/>
      </c>
      <c r="BE56" s="11" t="str">
        <f t="shared" si="86"/>
        <v/>
      </c>
      <c r="BF56" s="11" t="str">
        <f t="shared" si="87"/>
        <v/>
      </c>
      <c r="BG56" s="11" t="str">
        <f t="shared" si="88"/>
        <v/>
      </c>
    </row>
    <row r="58" spans="2:59">
      <c r="B58">
        <v>1</v>
      </c>
      <c r="C58" s="5">
        <v>2</v>
      </c>
      <c r="D58" s="5">
        <v>3</v>
      </c>
      <c r="E58" s="5">
        <v>4</v>
      </c>
      <c r="F58" s="5">
        <v>5</v>
      </c>
      <c r="G58" s="5">
        <v>6</v>
      </c>
      <c r="H58" s="5">
        <v>7</v>
      </c>
      <c r="I58" s="5">
        <v>8</v>
      </c>
      <c r="J58" s="5">
        <v>9</v>
      </c>
      <c r="K58" s="5">
        <v>10</v>
      </c>
      <c r="L58" s="5">
        <v>11</v>
      </c>
      <c r="M58" s="5">
        <v>12</v>
      </c>
      <c r="N58" s="5">
        <v>13</v>
      </c>
      <c r="O58" s="5">
        <v>14</v>
      </c>
      <c r="P58" s="5">
        <v>15</v>
      </c>
      <c r="Q58" s="5">
        <v>16</v>
      </c>
      <c r="R58" s="5">
        <v>17</v>
      </c>
      <c r="S58" s="5">
        <v>18</v>
      </c>
      <c r="T58" s="5">
        <v>19</v>
      </c>
      <c r="U58" s="5">
        <v>20</v>
      </c>
      <c r="V58" s="5">
        <v>21</v>
      </c>
      <c r="W58" s="5">
        <v>22</v>
      </c>
      <c r="X58" s="5">
        <v>23</v>
      </c>
      <c r="Y58" s="5">
        <v>24</v>
      </c>
      <c r="Z58" s="5">
        <v>25</v>
      </c>
      <c r="AA58" s="5">
        <v>26</v>
      </c>
      <c r="AB58" s="5">
        <v>27</v>
      </c>
      <c r="AC58" s="5">
        <v>28</v>
      </c>
      <c r="AD58" s="5">
        <v>29</v>
      </c>
      <c r="AE58" s="5">
        <v>30</v>
      </c>
      <c r="AF58" s="5">
        <v>31</v>
      </c>
      <c r="AG58" s="5">
        <v>32</v>
      </c>
      <c r="AH58" s="5">
        <v>33</v>
      </c>
      <c r="AI58" s="5">
        <v>34</v>
      </c>
      <c r="AJ58" s="5">
        <v>35</v>
      </c>
      <c r="AK58" s="5">
        <v>36</v>
      </c>
      <c r="AL58" s="5">
        <v>37</v>
      </c>
      <c r="AM58" s="5">
        <v>38</v>
      </c>
      <c r="AN58" s="5">
        <v>39</v>
      </c>
      <c r="AO58" s="5">
        <v>40</v>
      </c>
      <c r="AP58" s="5">
        <v>41</v>
      </c>
      <c r="AQ58" s="5">
        <v>42</v>
      </c>
      <c r="AR58" s="5">
        <v>43</v>
      </c>
      <c r="AS58" s="5">
        <v>44</v>
      </c>
      <c r="AT58" s="5">
        <v>45</v>
      </c>
      <c r="AU58" s="5">
        <v>46</v>
      </c>
      <c r="AV58" s="5">
        <v>47</v>
      </c>
      <c r="AW58" s="5">
        <v>48</v>
      </c>
      <c r="AX58" s="5">
        <v>49</v>
      </c>
      <c r="AY58" s="5">
        <v>50</v>
      </c>
      <c r="AZ58" s="5">
        <v>51</v>
      </c>
      <c r="BA58" s="5">
        <v>52</v>
      </c>
      <c r="BB58" s="5">
        <v>53</v>
      </c>
      <c r="BC58" s="5">
        <v>54</v>
      </c>
      <c r="BD58" s="5">
        <v>55</v>
      </c>
      <c r="BE58" s="5">
        <v>56</v>
      </c>
      <c r="BF58" s="5">
        <v>57</v>
      </c>
      <c r="BG58" s="5">
        <v>58</v>
      </c>
    </row>
  </sheetData>
  <protectedRanges>
    <protectedRange sqref="F2:F3 C22:C56 I22:O56 D2:D3 Q7:Y56" name="Wedstrijdprogramma A klasse"/>
    <protectedRange sqref="C20:C21" name="Wedstrijdprogramma A klasse_1"/>
    <protectedRange sqref="I21:O21 O13 O16:O20 O7" name="Wedstrijdprogramma A klasse_4"/>
    <protectedRange sqref="O14:O15 O8:O12" name="Wedstrijdprogramma A klasse_4_2"/>
    <protectedRange sqref="I20:N20 K7:N19" name="Wedstrijdprogramma A klasse_4_3_2"/>
    <protectedRange sqref="C18" name="Wedstrijdprogramma A klasse_1_2"/>
    <protectedRange sqref="C19 C7:C17" name="Wedstrijdprogramma A klasse_1_1_1"/>
    <protectedRange sqref="I7:J19" name="Wedstrijdprogramma A klasse_4_3_2_1"/>
  </protectedRanges>
  <autoFilter ref="B6:BG56" xr:uid="{00000000-0001-0000-0200-000000000000}">
    <sortState xmlns:xlrd2="http://schemas.microsoft.com/office/spreadsheetml/2017/richdata2" ref="B7:BG56">
      <sortCondition ref="B6:B56"/>
    </sortState>
  </autoFilter>
  <conditionalFormatting sqref="I7:N56">
    <cfRule type="cellIs" dxfId="23" priority="1" operator="equal">
      <formula>$V$2</formula>
    </cfRule>
    <cfRule type="cellIs" dxfId="22" priority="2" operator="equal">
      <formula>$U$2</formula>
    </cfRule>
    <cfRule type="cellIs" dxfId="21" priority="3" operator="equal">
      <formula>$T$2</formula>
    </cfRule>
    <cfRule type="cellIs" dxfId="20" priority="4" operator="equal">
      <formula>$S$2</formula>
    </cfRule>
    <cfRule type="cellIs" dxfId="19" priority="5" operator="equal">
      <formula>$T$1</formula>
    </cfRule>
    <cfRule type="cellIs" dxfId="18" priority="6" operator="equal">
      <formula>$S$1</formula>
    </cfRule>
  </conditionalFormatting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B626D-0098-463C-BF19-3F10DB908D1C}">
  <dimension ref="A1:BG58"/>
  <sheetViews>
    <sheetView zoomScaleNormal="100" workbookViewId="0">
      <pane xSplit="4" ySplit="6" topLeftCell="E7" activePane="bottomRight" state="frozen"/>
      <selection pane="bottomRight" activeCell="L15" sqref="L15"/>
      <selection pane="bottomLeft"/>
      <selection pane="topRight"/>
    </sheetView>
  </sheetViews>
  <sheetFormatPr defaultColWidth="11.42578125" defaultRowHeight="13.15" outlineLevelCol="1"/>
  <cols>
    <col min="1" max="1" width="4" style="5" customWidth="1"/>
    <col min="2" max="2" width="11.42578125" customWidth="1"/>
    <col min="3" max="3" width="11.42578125" style="5" customWidth="1"/>
    <col min="4" max="4" width="22.42578125" style="7" bestFit="1" customWidth="1"/>
    <col min="5" max="5" width="14.7109375" style="7" customWidth="1" outlineLevel="1"/>
    <col min="6" max="6" width="11.42578125" style="7" customWidth="1" outlineLevel="1"/>
    <col min="7" max="8" width="11.42578125" style="5" customWidth="1" outlineLevel="1"/>
    <col min="9" max="9" width="11.42578125" style="5" customWidth="1"/>
    <col min="10" max="14" width="11.42578125" customWidth="1"/>
    <col min="15" max="15" width="5.5703125" customWidth="1"/>
    <col min="16" max="16" width="11.28515625" style="5" bestFit="1" customWidth="1"/>
    <col min="17" max="17" width="11.42578125" customWidth="1"/>
    <col min="18" max="18" width="5.5703125" customWidth="1"/>
    <col min="19" max="25" width="5" customWidth="1"/>
    <col min="26" max="31" width="8.7109375" customWidth="1"/>
    <col min="32" max="32" width="3.7109375" customWidth="1"/>
    <col min="33" max="38" width="9.42578125" customWidth="1"/>
    <col min="39" max="39" width="3.5703125" customWidth="1"/>
    <col min="40" max="45" width="9.5703125" customWidth="1"/>
    <col min="46" max="46" width="4.42578125" customWidth="1"/>
    <col min="47" max="52" width="7.42578125" customWidth="1"/>
    <col min="53" max="53" width="4.5703125" customWidth="1"/>
    <col min="54" max="54" width="7.42578125" style="5" customWidth="1"/>
    <col min="55" max="55" width="7.42578125" customWidth="1"/>
    <col min="56" max="56" width="7.42578125" style="5" customWidth="1"/>
    <col min="57" max="57" width="7.42578125" customWidth="1"/>
    <col min="58" max="59" width="6.5703125" customWidth="1"/>
  </cols>
  <sheetData>
    <row r="1" spans="1:59">
      <c r="D1" s="13" t="s">
        <v>181</v>
      </c>
      <c r="I1" s="5">
        <f>COUNT(C7:C56)</f>
        <v>9</v>
      </c>
      <c r="J1" s="5"/>
      <c r="K1" s="5"/>
      <c r="L1" s="5"/>
      <c r="M1" s="5"/>
      <c r="N1" s="5"/>
      <c r="O1" s="5"/>
      <c r="R1" s="57" t="s">
        <v>242</v>
      </c>
      <c r="S1" s="42" t="s">
        <v>9</v>
      </c>
      <c r="T1" s="36" t="s">
        <v>10</v>
      </c>
      <c r="U1" s="35"/>
      <c r="V1" s="35"/>
      <c r="W1" s="35"/>
      <c r="X1" s="35"/>
      <c r="Y1" s="35">
        <v>3</v>
      </c>
    </row>
    <row r="2" spans="1:59">
      <c r="B2" s="13" t="s">
        <v>239</v>
      </c>
      <c r="C2" s="13" t="s">
        <v>30</v>
      </c>
      <c r="D2" s="7" t="str">
        <f>Deelnemers!C1</f>
        <v>Euregio regatta</v>
      </c>
      <c r="E2" s="13"/>
      <c r="F2" s="22"/>
      <c r="I2" s="5">
        <f>COUNT(I7:I56) + COUNTIF(I7:I56,"DSQ")+ COUNTIF(I7:I56,"NSC")+ COUNTIF(I7:I56,"DNF")+ COUNTIF(I7:I56,"RET")</f>
        <v>8</v>
      </c>
      <c r="J2" s="5">
        <f t="shared" ref="J2:N2" si="0">COUNT(J7:J56) + COUNTIF(J7:J56,"DSQ")+ COUNTIF(J7:J56,"NSC")+ COUNTIF(J7:J56,"DNF")+ COUNTIF(J7:J56,"RET")</f>
        <v>8</v>
      </c>
      <c r="K2" s="5">
        <f t="shared" si="0"/>
        <v>9</v>
      </c>
      <c r="L2" s="5">
        <f t="shared" si="0"/>
        <v>9</v>
      </c>
      <c r="M2" s="5">
        <f t="shared" si="0"/>
        <v>0</v>
      </c>
      <c r="N2" s="5">
        <f t="shared" si="0"/>
        <v>0</v>
      </c>
      <c r="O2" s="5"/>
      <c r="R2" s="58" t="s">
        <v>243</v>
      </c>
      <c r="S2" s="43" t="s">
        <v>11</v>
      </c>
      <c r="T2" s="38" t="s">
        <v>12</v>
      </c>
      <c r="U2" s="38" t="s">
        <v>13</v>
      </c>
      <c r="V2" s="38" t="s">
        <v>14</v>
      </c>
      <c r="W2" s="38"/>
      <c r="X2" s="38"/>
      <c r="Y2" s="37">
        <v>2</v>
      </c>
    </row>
    <row r="3" spans="1:59">
      <c r="B3" s="13"/>
      <c r="C3" s="13" t="s">
        <v>33</v>
      </c>
      <c r="D3" s="22">
        <f>Deelnemers!C2</f>
        <v>45094</v>
      </c>
      <c r="E3" s="13"/>
      <c r="F3" s="22"/>
      <c r="J3" s="5"/>
      <c r="K3" s="5"/>
      <c r="L3" s="5"/>
      <c r="M3" s="5"/>
      <c r="N3" s="5"/>
      <c r="O3" s="5"/>
      <c r="P3"/>
      <c r="Q3" s="21"/>
      <c r="R3" s="21"/>
      <c r="S3" s="55"/>
    </row>
    <row r="4" spans="1:59">
      <c r="I4" s="54" t="s">
        <v>244</v>
      </c>
      <c r="P4" s="78" t="s">
        <v>245</v>
      </c>
      <c r="Q4" s="78" t="s">
        <v>246</v>
      </c>
      <c r="S4" s="56" t="s">
        <v>247</v>
      </c>
      <c r="Z4" s="21" t="s">
        <v>248</v>
      </c>
      <c r="AG4" s="21" t="s">
        <v>249</v>
      </c>
      <c r="AN4" s="21" t="s">
        <v>250</v>
      </c>
      <c r="AU4" s="21" t="s">
        <v>44</v>
      </c>
      <c r="BB4" s="41" t="s">
        <v>45</v>
      </c>
    </row>
    <row r="5" spans="1:59">
      <c r="B5" s="25"/>
      <c r="C5" s="64" t="s">
        <v>251</v>
      </c>
      <c r="D5" s="10"/>
      <c r="E5" s="10"/>
      <c r="F5" s="10"/>
      <c r="G5" s="11"/>
      <c r="H5" s="11"/>
      <c r="I5" s="34">
        <v>1</v>
      </c>
      <c r="J5" s="34">
        <v>2</v>
      </c>
      <c r="K5" s="34">
        <v>3</v>
      </c>
      <c r="L5" s="34">
        <v>4</v>
      </c>
      <c r="M5" s="34">
        <v>5</v>
      </c>
      <c r="N5" s="34">
        <v>6</v>
      </c>
      <c r="O5" s="33"/>
      <c r="P5" s="40" t="s">
        <v>228</v>
      </c>
      <c r="Q5" s="33" t="s">
        <v>228</v>
      </c>
      <c r="R5" s="33"/>
      <c r="S5" s="59">
        <v>1</v>
      </c>
      <c r="T5" s="59">
        <v>2</v>
      </c>
      <c r="U5" s="59">
        <v>3</v>
      </c>
      <c r="V5" s="59">
        <v>4</v>
      </c>
      <c r="W5" s="59">
        <v>5</v>
      </c>
      <c r="X5" s="59">
        <v>6</v>
      </c>
      <c r="Y5" s="25"/>
      <c r="Z5" s="34">
        <v>1</v>
      </c>
      <c r="AA5" s="34">
        <v>2</v>
      </c>
      <c r="AB5" s="34">
        <v>3</v>
      </c>
      <c r="AC5" s="34">
        <v>4</v>
      </c>
      <c r="AD5" s="34">
        <v>5</v>
      </c>
      <c r="AE5" s="34">
        <v>6</v>
      </c>
      <c r="AF5" s="25"/>
      <c r="AG5" s="34">
        <v>1</v>
      </c>
      <c r="AH5" s="34">
        <v>2</v>
      </c>
      <c r="AI5" s="34">
        <v>3</v>
      </c>
      <c r="AJ5" s="34">
        <v>4</v>
      </c>
      <c r="AK5" s="34">
        <v>5</v>
      </c>
      <c r="AL5" s="34">
        <v>6</v>
      </c>
      <c r="AM5" s="25"/>
      <c r="AN5" s="34">
        <v>1</v>
      </c>
      <c r="AO5" s="34">
        <v>2</v>
      </c>
      <c r="AP5" s="34">
        <v>3</v>
      </c>
      <c r="AQ5" s="34">
        <v>4</v>
      </c>
      <c r="AR5" s="34">
        <v>5</v>
      </c>
      <c r="AS5" s="34">
        <v>6</v>
      </c>
      <c r="AT5" s="25"/>
      <c r="AU5" s="34">
        <v>1</v>
      </c>
      <c r="AV5" s="34">
        <v>2</v>
      </c>
      <c r="AW5" s="34">
        <v>3</v>
      </c>
      <c r="AX5" s="34">
        <v>4</v>
      </c>
      <c r="AY5" s="34">
        <v>5</v>
      </c>
      <c r="AZ5" s="34">
        <v>6</v>
      </c>
      <c r="BA5" s="25"/>
      <c r="BB5" s="34">
        <v>1</v>
      </c>
      <c r="BC5" s="34">
        <v>2</v>
      </c>
      <c r="BD5" s="34">
        <v>3</v>
      </c>
      <c r="BE5" s="34">
        <v>4</v>
      </c>
      <c r="BF5" s="34">
        <v>5</v>
      </c>
      <c r="BG5" s="34">
        <v>6</v>
      </c>
    </row>
    <row r="6" spans="1:59" ht="26.45">
      <c r="B6" s="60" t="s">
        <v>44</v>
      </c>
      <c r="C6" s="66" t="s">
        <v>252</v>
      </c>
      <c r="D6" s="48" t="s">
        <v>251</v>
      </c>
      <c r="E6" s="48" t="s">
        <v>38</v>
      </c>
      <c r="F6" s="48" t="s">
        <v>39</v>
      </c>
      <c r="G6" s="49" t="s">
        <v>40</v>
      </c>
      <c r="H6" s="62" t="s">
        <v>253</v>
      </c>
      <c r="I6" s="63" t="s">
        <v>254</v>
      </c>
      <c r="J6" s="63" t="s">
        <v>254</v>
      </c>
      <c r="K6" s="63" t="s">
        <v>254</v>
      </c>
      <c r="L6" s="63" t="s">
        <v>254</v>
      </c>
      <c r="M6" s="63" t="s">
        <v>254</v>
      </c>
      <c r="N6" s="63" t="s">
        <v>254</v>
      </c>
      <c r="O6" s="63"/>
      <c r="P6" s="50" t="s">
        <v>255</v>
      </c>
      <c r="Q6" s="32" t="s">
        <v>256</v>
      </c>
      <c r="R6" s="32"/>
      <c r="S6" s="32"/>
      <c r="T6" s="32"/>
      <c r="U6" s="32"/>
      <c r="V6" s="32"/>
      <c r="W6" s="32"/>
      <c r="X6" s="32"/>
      <c r="Y6" s="32"/>
      <c r="Z6" s="39" t="s">
        <v>257</v>
      </c>
      <c r="AA6" s="39" t="s">
        <v>258</v>
      </c>
      <c r="AB6" s="39" t="s">
        <v>259</v>
      </c>
      <c r="AC6" s="39" t="s">
        <v>260</v>
      </c>
      <c r="AD6" s="39" t="s">
        <v>261</v>
      </c>
      <c r="AE6" s="39" t="s">
        <v>262</v>
      </c>
      <c r="AF6" s="16"/>
      <c r="AG6" s="39" t="s">
        <v>257</v>
      </c>
      <c r="AH6" s="39" t="s">
        <v>258</v>
      </c>
      <c r="AI6" s="39" t="s">
        <v>259</v>
      </c>
      <c r="AJ6" s="39" t="s">
        <v>260</v>
      </c>
      <c r="AK6" s="39" t="s">
        <v>261</v>
      </c>
      <c r="AL6" s="39" t="s">
        <v>262</v>
      </c>
      <c r="AM6" s="17"/>
      <c r="AN6" s="51" t="s">
        <v>263</v>
      </c>
      <c r="AO6" s="51" t="s">
        <v>264</v>
      </c>
      <c r="AP6" s="51" t="s">
        <v>265</v>
      </c>
      <c r="AQ6" s="51" t="s">
        <v>266</v>
      </c>
      <c r="AR6" s="51" t="s">
        <v>267</v>
      </c>
      <c r="AS6" s="51" t="s">
        <v>268</v>
      </c>
      <c r="AT6" s="52"/>
      <c r="AU6" s="53" t="s">
        <v>269</v>
      </c>
      <c r="AV6" s="53" t="s">
        <v>270</v>
      </c>
      <c r="AW6" s="53" t="s">
        <v>271</v>
      </c>
      <c r="AX6" s="53" t="s">
        <v>272</v>
      </c>
      <c r="AY6" s="53" t="s">
        <v>273</v>
      </c>
      <c r="AZ6" s="53" t="s">
        <v>274</v>
      </c>
      <c r="BA6" s="50"/>
      <c r="BB6" s="53" t="s">
        <v>269</v>
      </c>
      <c r="BC6" s="53" t="s">
        <v>270</v>
      </c>
      <c r="BD6" s="53" t="s">
        <v>271</v>
      </c>
      <c r="BE6" s="53" t="s">
        <v>272</v>
      </c>
      <c r="BF6" s="53" t="s">
        <v>273</v>
      </c>
      <c r="BG6" s="53" t="s">
        <v>274</v>
      </c>
    </row>
    <row r="7" spans="1:59">
      <c r="A7" s="20">
        <v>2</v>
      </c>
      <c r="B7" s="11">
        <f t="shared" ref="B7:B38" si="1">IF(C7&gt;0,  IF(RANK(P7,P$7:P$56,1)=B6,B6+1,RANK(P7,P$7:P$56,1)),"")</f>
        <v>1</v>
      </c>
      <c r="C7" s="29">
        <v>42</v>
      </c>
      <c r="D7" s="65" t="str">
        <f t="shared" ref="D7:D38" si="2">IF($C7&lt;1,"",VLOOKUP($C7,Deelnemers,2,FALSE))</f>
        <v>Toren, Hans van den</v>
      </c>
      <c r="E7" s="10" t="str">
        <f t="shared" ref="E7:E38" si="3">IF($C7&lt;1,"",VLOOKUP($C7,Deelnemers,4,FALSE))</f>
        <v>Yngling</v>
      </c>
      <c r="F7" s="10" t="str">
        <f t="shared" ref="F7:F38" si="4">IF($C7&lt;1,"",VLOOKUP($C7,Deelnemers,5,FALSE))</f>
        <v>H202</v>
      </c>
      <c r="G7" s="31" t="str">
        <f t="shared" ref="G7:G38" si="5">IF($C7&lt;1,"",VLOOKUP($C7,Deelnemers,6,FALSE))</f>
        <v>NED 348</v>
      </c>
      <c r="H7" s="11">
        <f t="shared" ref="H7:H38" si="6">IF($C7&lt;1,"",VLOOKUP($C7,Deelnemers,7,FALSE))</f>
        <v>104</v>
      </c>
      <c r="I7" s="61">
        <v>2.3483796296296298E-2</v>
      </c>
      <c r="J7" s="61">
        <v>2.9594907407407407E-2</v>
      </c>
      <c r="K7" s="61">
        <v>3.8530092592592588E-2</v>
      </c>
      <c r="L7" s="61">
        <v>3.9583333333333338E-2</v>
      </c>
      <c r="M7" s="61"/>
      <c r="N7" s="61"/>
      <c r="O7" s="67"/>
      <c r="P7" s="11">
        <f t="shared" ref="P7:P38" si="7">IF(C7&gt;0,SUM(BB7:BE7),"")</f>
        <v>9</v>
      </c>
      <c r="Q7" s="12">
        <f t="shared" ref="Q7:Q38" si="8">IF(C7&gt;0,SUM(AG7:AJ7),"")</f>
        <v>10899.038461538463</v>
      </c>
      <c r="R7" s="12"/>
      <c r="S7" s="12">
        <f t="shared" ref="S7:S38" si="9">IF($C7&gt;0,   IF(OR(I7="DNC",I7="DSQ"),3,   IF(OR(I7="DNS",I7="NSC",I7="DNF",I7="RET"),2,  1)),"")</f>
        <v>1</v>
      </c>
      <c r="T7" s="12">
        <f t="shared" ref="T7:T38" si="10">IF($C7&gt;0,   IF(OR(J7="DNC",J7="DSQ"),3,   IF(OR(J7="DNS",J7="NSC",J7="DNF",J7="RET"),2,  1)),"")</f>
        <v>1</v>
      </c>
      <c r="U7" s="12">
        <f t="shared" ref="U7:U38" si="11">IF($C7&gt;0,   IF(OR(K7="DNC",K7="DSQ"),3,   IF(OR(K7="DNS",K7="NSC",K7="DNF",K7="RET"),2,  1)),"")</f>
        <v>1</v>
      </c>
      <c r="V7" s="12">
        <f t="shared" ref="V7:V38" si="12">IF($C7&gt;0,   IF(OR(L7="DNC",L7="DSQ"),3,   IF(OR(L7="DNS",L7="NSC",L7="DNF",L7="RET"),2,  1)),"")</f>
        <v>1</v>
      </c>
      <c r="W7" s="12">
        <f t="shared" ref="W7:W38" si="13">IF($C7&gt;0,   IF(OR(M7="DNC",M7="DSQ"),3,   IF(OR(M7="DNS",M7="NSC",M7="DNF",M7="RET"),2,  1)),"")</f>
        <v>1</v>
      </c>
      <c r="X7" s="12">
        <f t="shared" ref="X7:X38" si="14">IF($C7&gt;0,   IF(OR(N7="DNC",N7="DSQ"),3,   IF(OR(N7="DNS",N7="NSC",N7="DNF",N7="RET"),2,  1)),"")</f>
        <v>1</v>
      </c>
      <c r="Y7" s="12"/>
      <c r="Z7" s="9">
        <f t="shared" ref="Z7:Z38" si="15">IF($C7&gt;0, IF(S7=1, I7*24*60*60,88888),"")</f>
        <v>2029.0000000000002</v>
      </c>
      <c r="AA7" s="9">
        <f t="shared" ref="AA7:AA38" si="16">IF($C7&gt;0, IF(T7=1, J7*24*60*60,88888),"")</f>
        <v>2557</v>
      </c>
      <c r="AB7" s="9">
        <f t="shared" ref="AB7:AB38" si="17">IF($C7&gt;0, IF(U7=1, K7*24*60*60,88888),"")</f>
        <v>3328.9999999999995</v>
      </c>
      <c r="AC7" s="9">
        <f t="shared" ref="AC7:AC38" si="18">IF($C7&gt;0, IF(V7=1, L7*24*60*60,88888),"")</f>
        <v>3420.0000000000009</v>
      </c>
      <c r="AD7" s="9">
        <f t="shared" ref="AD7:AD38" si="19">IF($C7&gt;0, IF(W7=1, M7*24*60*60,88888),"")</f>
        <v>0</v>
      </c>
      <c r="AE7" s="9">
        <f t="shared" ref="AE7:AE38" si="20">IF($C7&gt;0, IF(X7=1, N7*24*60*60,88888),"")</f>
        <v>0</v>
      </c>
      <c r="AF7" s="9"/>
      <c r="AG7" s="12">
        <f t="shared" ref="AG7:AG38" si="21">IF($C7&gt;0,IF(Z7=88888,88888,Z7*100/$H7),"")</f>
        <v>1950.9615384615388</v>
      </c>
      <c r="AH7" s="12">
        <f t="shared" ref="AH7:AH38" si="22">IF($C7&gt;0,IF(AA7=88888,88888,AA7*100/$H7),"")</f>
        <v>2458.6538461538462</v>
      </c>
      <c r="AI7" s="12">
        <f t="shared" ref="AI7:AI38" si="23">IF($C7&gt;0,IF(AB7=88888,88888,AB7*100/$H7),"")</f>
        <v>3200.9615384615381</v>
      </c>
      <c r="AJ7" s="12">
        <f t="shared" ref="AJ7:AJ38" si="24">IF($C7&gt;0,IF(AC7=88888,88888,AC7*100/$H7),"")</f>
        <v>3288.4615384615395</v>
      </c>
      <c r="AK7" s="12">
        <f t="shared" ref="AK7:AK38" si="25">IF($C7&gt;0,IF(AD7=88888,88888,AD7*100/$H7),"")</f>
        <v>0</v>
      </c>
      <c r="AL7" s="12">
        <f t="shared" ref="AL7:AL38" si="26">IF($C7&gt;0,IF(AE7=88888,88888,AE7*100/$H7),"")</f>
        <v>0</v>
      </c>
      <c r="AM7" s="12"/>
      <c r="AN7" s="15">
        <f t="shared" ref="AN7:AN38" si="27">IF(OR(AG7="",AG7=88888),"",AG7/24/60/60)</f>
        <v>2.2580573361823363E-2</v>
      </c>
      <c r="AO7" s="15">
        <f t="shared" ref="AO7:AO38" si="28">IF(OR(AH7="",AH7=88888),"",AH7/24/60/60)</f>
        <v>2.8456641737891742E-2</v>
      </c>
      <c r="AP7" s="15">
        <f t="shared" ref="AP7:AP38" si="29">IF(OR(AI7="",AI7=88888),"",AI7/24/60/60)</f>
        <v>3.704816595441595E-2</v>
      </c>
      <c r="AQ7" s="15">
        <f t="shared" ref="AQ7:AQ38" si="30">IF(OR(AJ7="",AJ7=88888),"",AJ7/24/60/60)</f>
        <v>3.8060897435897446E-2</v>
      </c>
      <c r="AR7" s="15">
        <f t="shared" ref="AR7:AR38" si="31">IF(OR(AK7="",AK7=88888),"",AK7/24/60/60)</f>
        <v>0</v>
      </c>
      <c r="AS7" s="15">
        <f t="shared" ref="AS7:AS38" si="32">IF(OR(AL7="",AL7=88888),"",AL7/24/60/60)</f>
        <v>0</v>
      </c>
      <c r="AT7" s="15"/>
      <c r="AU7" s="11">
        <f t="shared" ref="AU7:AU38" si="33">IF(I7&lt;&gt;"",    IF(S7=1,RANK(AG7,AG$7:AG$56,1),IF(S7=2,I$2+1,IF(S7=3,$I$1+1,""))), "")</f>
        <v>1</v>
      </c>
      <c r="AV7" s="11">
        <f t="shared" ref="AV7:AV38" si="34">IF(J7&lt;&gt;"",    IF(T7=1,RANK(AH7,AH$7:AH$56,1),IF(T7=2,J$2+1,IF(T7=3,$I$1+1,""))), "")</f>
        <v>5</v>
      </c>
      <c r="AW7" s="11">
        <f t="shared" ref="AW7:AW38" si="35">IF(K7&lt;&gt;"",    IF(U7=1,RANK(AI7,AI$7:AI$56,1),IF(U7=2,K$2+1,IF(U7=3,$I$1+1,""))), "")</f>
        <v>1</v>
      </c>
      <c r="AX7" s="11">
        <f t="shared" ref="AX7:AX38" si="36">IF(L7&lt;&gt;"",    IF(V7=1,RANK(AJ7,AJ$7:AJ$56,1),IF(V7=2,L$2+1,IF(V7=3,$I$1+1,""))), "")</f>
        <v>2</v>
      </c>
      <c r="AY7" s="11" t="str">
        <f t="shared" ref="AY7:AY38" si="37">IF(M7&lt;&gt;"",    IF(W7=1,RANK(AK7,AK$7:AK$56,1),IF(W7=2,M$2+1,IF(W7=3,$I$1+1,""))), "")</f>
        <v/>
      </c>
      <c r="AZ7" s="11" t="str">
        <f t="shared" ref="AZ7:AZ38" si="38">IF(N7&lt;&gt;"",    IF(X7=1,RANK(AL7,AL$7:AL$56,1),IF(X7=2,N$2+1,IF(X7=3,$I$1+1,""))), "")</f>
        <v/>
      </c>
      <c r="BA7" s="31"/>
      <c r="BB7" s="11">
        <f t="shared" ref="BB7:BB38" si="39">IF(AU7="","",VLOOKUP(AU7,Punten,2,FALSE))</f>
        <v>1</v>
      </c>
      <c r="BC7" s="11">
        <f t="shared" ref="BC7:BC38" si="40">IF(AV7="","",IF(J7&gt;0,VLOOKUP(AV7,Punten,2,FALSE),0))</f>
        <v>5</v>
      </c>
      <c r="BD7" s="11">
        <f t="shared" ref="BD7:BD38" si="41">IF(AW7="","",IF(K7&gt;0,VLOOKUP(AW7,Punten,2,FALSE),0))</f>
        <v>1</v>
      </c>
      <c r="BE7" s="11">
        <f t="shared" ref="BE7:BE38" si="42">IF(AX7="","",IF(AG7&gt;0,VLOOKUP(AX7,Punten,2,FALSE),0))</f>
        <v>2</v>
      </c>
      <c r="BF7" s="11" t="str">
        <f t="shared" ref="BF7:BF38" si="43">IF(AY7="","",IF(AH7&gt;0,VLOOKUP(AY7,Punten,2,FALSE),0))</f>
        <v/>
      </c>
      <c r="BG7" s="11" t="str">
        <f t="shared" ref="BG7:BG38" si="44">IF(AZ7="","",IF(AI7&gt;0,VLOOKUP(AZ7,Punten,2,FALSE),0))</f>
        <v/>
      </c>
    </row>
    <row r="8" spans="1:59">
      <c r="A8" s="20">
        <v>9</v>
      </c>
      <c r="B8" s="11">
        <f t="shared" si="1"/>
        <v>2</v>
      </c>
      <c r="C8" s="29">
        <v>39</v>
      </c>
      <c r="D8" s="65" t="str">
        <f t="shared" si="2"/>
        <v>Liebergen van, George</v>
      </c>
      <c r="E8" s="10" t="str">
        <f t="shared" si="3"/>
        <v>Yngling</v>
      </c>
      <c r="F8" s="10" t="str">
        <f t="shared" si="4"/>
        <v>Challenger</v>
      </c>
      <c r="G8" s="31" t="str">
        <f t="shared" si="5"/>
        <v>NED 312</v>
      </c>
      <c r="H8" s="11">
        <f t="shared" si="6"/>
        <v>104</v>
      </c>
      <c r="I8" s="61">
        <v>3.2395833333333332E-2</v>
      </c>
      <c r="J8" s="61">
        <v>2.8657407407407406E-2</v>
      </c>
      <c r="K8" s="61">
        <v>4.1400462962962965E-2</v>
      </c>
      <c r="L8" s="61">
        <v>4.0092592592592589E-2</v>
      </c>
      <c r="M8" s="61"/>
      <c r="N8" s="61"/>
      <c r="O8" s="67"/>
      <c r="P8" s="11">
        <f t="shared" si="7"/>
        <v>14</v>
      </c>
      <c r="Q8" s="12">
        <f t="shared" si="8"/>
        <v>11842.307692307693</v>
      </c>
      <c r="R8" s="12"/>
      <c r="S8" s="12">
        <f t="shared" si="9"/>
        <v>1</v>
      </c>
      <c r="T8" s="12">
        <f t="shared" si="10"/>
        <v>1</v>
      </c>
      <c r="U8" s="12">
        <f t="shared" si="11"/>
        <v>1</v>
      </c>
      <c r="V8" s="12">
        <f t="shared" si="12"/>
        <v>1</v>
      </c>
      <c r="W8" s="12">
        <f t="shared" si="13"/>
        <v>1</v>
      </c>
      <c r="X8" s="12">
        <f t="shared" si="14"/>
        <v>1</v>
      </c>
      <c r="Y8" s="12"/>
      <c r="Z8" s="9">
        <f t="shared" si="15"/>
        <v>2799</v>
      </c>
      <c r="AA8" s="9">
        <f t="shared" si="16"/>
        <v>2476</v>
      </c>
      <c r="AB8" s="9">
        <f t="shared" si="17"/>
        <v>3577.0000000000005</v>
      </c>
      <c r="AC8" s="9">
        <f t="shared" si="18"/>
        <v>3463.9999999999995</v>
      </c>
      <c r="AD8" s="9">
        <f t="shared" si="19"/>
        <v>0</v>
      </c>
      <c r="AE8" s="9">
        <f t="shared" si="20"/>
        <v>0</v>
      </c>
      <c r="AF8" s="9"/>
      <c r="AG8" s="12">
        <f t="shared" si="21"/>
        <v>2691.3461538461538</v>
      </c>
      <c r="AH8" s="12">
        <f t="shared" si="22"/>
        <v>2380.7692307692309</v>
      </c>
      <c r="AI8" s="12">
        <f t="shared" si="23"/>
        <v>3439.4230769230776</v>
      </c>
      <c r="AJ8" s="12">
        <f t="shared" si="24"/>
        <v>3330.76923076923</v>
      </c>
      <c r="AK8" s="12">
        <f t="shared" si="25"/>
        <v>0</v>
      </c>
      <c r="AL8" s="12">
        <f t="shared" si="26"/>
        <v>0</v>
      </c>
      <c r="AM8" s="12"/>
      <c r="AN8" s="15">
        <f t="shared" si="27"/>
        <v>3.1149839743589744E-2</v>
      </c>
      <c r="AO8" s="15">
        <f t="shared" si="28"/>
        <v>2.7555199430199431E-2</v>
      </c>
      <c r="AP8" s="15">
        <f t="shared" si="29"/>
        <v>3.9808137464387473E-2</v>
      </c>
      <c r="AQ8" s="15">
        <f t="shared" si="30"/>
        <v>3.8550569800569791E-2</v>
      </c>
      <c r="AR8" s="15">
        <f t="shared" si="31"/>
        <v>0</v>
      </c>
      <c r="AS8" s="15">
        <f t="shared" si="32"/>
        <v>0</v>
      </c>
      <c r="AT8" s="15"/>
      <c r="AU8" s="11">
        <f t="shared" si="33"/>
        <v>5</v>
      </c>
      <c r="AV8" s="11">
        <f t="shared" si="34"/>
        <v>3</v>
      </c>
      <c r="AW8" s="11">
        <f t="shared" si="35"/>
        <v>3</v>
      </c>
      <c r="AX8" s="11">
        <f t="shared" si="36"/>
        <v>3</v>
      </c>
      <c r="AY8" s="11" t="str">
        <f t="shared" si="37"/>
        <v/>
      </c>
      <c r="AZ8" s="11" t="str">
        <f t="shared" si="38"/>
        <v/>
      </c>
      <c r="BA8" s="31"/>
      <c r="BB8" s="11">
        <f t="shared" si="39"/>
        <v>5</v>
      </c>
      <c r="BC8" s="11">
        <f t="shared" si="40"/>
        <v>3</v>
      </c>
      <c r="BD8" s="11">
        <f t="shared" si="41"/>
        <v>3</v>
      </c>
      <c r="BE8" s="11">
        <f t="shared" si="42"/>
        <v>3</v>
      </c>
      <c r="BF8" s="11" t="str">
        <f t="shared" si="43"/>
        <v/>
      </c>
      <c r="BG8" s="11" t="str">
        <f t="shared" si="44"/>
        <v/>
      </c>
    </row>
    <row r="9" spans="1:59">
      <c r="A9" s="20">
        <v>6</v>
      </c>
      <c r="B9" s="11">
        <f t="shared" si="1"/>
        <v>3</v>
      </c>
      <c r="C9" s="29">
        <v>40</v>
      </c>
      <c r="D9" s="65" t="str">
        <f t="shared" si="2"/>
        <v>Altorf, Antoine</v>
      </c>
      <c r="E9" s="10" t="str">
        <f t="shared" si="3"/>
        <v>Yngling</v>
      </c>
      <c r="F9" s="10" t="str">
        <f t="shared" si="4"/>
        <v>Enjoy</v>
      </c>
      <c r="G9" s="31" t="str">
        <f t="shared" si="5"/>
        <v>NED 113</v>
      </c>
      <c r="H9" s="11">
        <f t="shared" si="6"/>
        <v>104</v>
      </c>
      <c r="I9" s="61">
        <v>3.2083333333333339E-2</v>
      </c>
      <c r="J9" s="61">
        <v>2.8564814814814817E-2</v>
      </c>
      <c r="K9" s="61">
        <v>4.234953703703704E-2</v>
      </c>
      <c r="L9" s="61">
        <v>4.1724537037037032E-2</v>
      </c>
      <c r="M9" s="61"/>
      <c r="N9" s="61"/>
      <c r="O9" s="68"/>
      <c r="P9" s="11">
        <f t="shared" si="7"/>
        <v>15</v>
      </c>
      <c r="Q9" s="12">
        <f t="shared" si="8"/>
        <v>12023.076923076922</v>
      </c>
      <c r="R9" s="12"/>
      <c r="S9" s="12">
        <f t="shared" si="9"/>
        <v>1</v>
      </c>
      <c r="T9" s="12">
        <f t="shared" si="10"/>
        <v>1</v>
      </c>
      <c r="U9" s="12">
        <f t="shared" si="11"/>
        <v>1</v>
      </c>
      <c r="V9" s="12">
        <f t="shared" si="12"/>
        <v>1</v>
      </c>
      <c r="W9" s="12">
        <f t="shared" si="13"/>
        <v>1</v>
      </c>
      <c r="X9" s="12">
        <f t="shared" si="14"/>
        <v>1</v>
      </c>
      <c r="Y9" s="12"/>
      <c r="Z9" s="9">
        <f t="shared" si="15"/>
        <v>2772.0000000000005</v>
      </c>
      <c r="AA9" s="9">
        <f t="shared" si="16"/>
        <v>2468</v>
      </c>
      <c r="AB9" s="9">
        <f t="shared" si="17"/>
        <v>3659.0000000000005</v>
      </c>
      <c r="AC9" s="9">
        <f t="shared" si="18"/>
        <v>3604.9999999999991</v>
      </c>
      <c r="AD9" s="9">
        <f t="shared" si="19"/>
        <v>0</v>
      </c>
      <c r="AE9" s="9">
        <f t="shared" si="20"/>
        <v>0</v>
      </c>
      <c r="AF9" s="9"/>
      <c r="AG9" s="12">
        <f t="shared" si="21"/>
        <v>2665.3846153846162</v>
      </c>
      <c r="AH9" s="12">
        <f t="shared" si="22"/>
        <v>2373.0769230769229</v>
      </c>
      <c r="AI9" s="12">
        <f t="shared" si="23"/>
        <v>3518.2692307692314</v>
      </c>
      <c r="AJ9" s="12">
        <f t="shared" si="24"/>
        <v>3466.3461538461529</v>
      </c>
      <c r="AK9" s="12">
        <f t="shared" si="25"/>
        <v>0</v>
      </c>
      <c r="AL9" s="12">
        <f t="shared" si="26"/>
        <v>0</v>
      </c>
      <c r="AM9" s="12"/>
      <c r="AN9" s="15">
        <f t="shared" si="27"/>
        <v>3.0849358974358983E-2</v>
      </c>
      <c r="AO9" s="15">
        <f t="shared" si="28"/>
        <v>2.746616809116809E-2</v>
      </c>
      <c r="AP9" s="15">
        <f t="shared" si="29"/>
        <v>4.0720708689458693E-2</v>
      </c>
      <c r="AQ9" s="15">
        <f t="shared" si="30"/>
        <v>4.0119747150997136E-2</v>
      </c>
      <c r="AR9" s="15">
        <f t="shared" si="31"/>
        <v>0</v>
      </c>
      <c r="AS9" s="15">
        <f t="shared" si="32"/>
        <v>0</v>
      </c>
      <c r="AT9" s="15"/>
      <c r="AU9" s="11">
        <f t="shared" si="33"/>
        <v>4</v>
      </c>
      <c r="AV9" s="11">
        <f t="shared" si="34"/>
        <v>2</v>
      </c>
      <c r="AW9" s="11">
        <f t="shared" si="35"/>
        <v>4</v>
      </c>
      <c r="AX9" s="11">
        <f t="shared" si="36"/>
        <v>5</v>
      </c>
      <c r="AY9" s="11" t="str">
        <f t="shared" si="37"/>
        <v/>
      </c>
      <c r="AZ9" s="11" t="str">
        <f t="shared" si="38"/>
        <v/>
      </c>
      <c r="BA9" s="31"/>
      <c r="BB9" s="11">
        <f t="shared" si="39"/>
        <v>4</v>
      </c>
      <c r="BC9" s="11">
        <f t="shared" si="40"/>
        <v>2</v>
      </c>
      <c r="BD9" s="11">
        <f t="shared" si="41"/>
        <v>4</v>
      </c>
      <c r="BE9" s="11">
        <f t="shared" si="42"/>
        <v>5</v>
      </c>
      <c r="BF9" s="11" t="str">
        <f t="shared" si="43"/>
        <v/>
      </c>
      <c r="BG9" s="11" t="str">
        <f t="shared" si="44"/>
        <v/>
      </c>
    </row>
    <row r="10" spans="1:59">
      <c r="A10" s="20">
        <v>4</v>
      </c>
      <c r="B10" s="11">
        <f t="shared" si="1"/>
        <v>4</v>
      </c>
      <c r="C10" s="29">
        <v>38</v>
      </c>
      <c r="D10" s="65" t="str">
        <f t="shared" si="2"/>
        <v>Eggen-Vollmer, Ralf</v>
      </c>
      <c r="E10" s="10" t="str">
        <f t="shared" si="3"/>
        <v>Yngling</v>
      </c>
      <c r="F10" s="10" t="str">
        <f t="shared" si="4"/>
        <v>Abb</v>
      </c>
      <c r="G10" s="31" t="str">
        <f t="shared" si="5"/>
        <v>NED 369</v>
      </c>
      <c r="H10" s="11">
        <f t="shared" si="6"/>
        <v>104</v>
      </c>
      <c r="I10" s="61">
        <v>2.6192129629629631E-2</v>
      </c>
      <c r="J10" s="61">
        <v>2.7303240740740743E-2</v>
      </c>
      <c r="K10" s="61">
        <v>4.4745370370370366E-2</v>
      </c>
      <c r="L10" s="61">
        <v>4.2557870370370364E-2</v>
      </c>
      <c r="M10" s="61"/>
      <c r="N10" s="61"/>
      <c r="O10" s="68"/>
      <c r="P10" s="11">
        <f t="shared" si="7"/>
        <v>16</v>
      </c>
      <c r="Q10" s="12">
        <f t="shared" si="8"/>
        <v>11697.115384615383</v>
      </c>
      <c r="R10" s="12"/>
      <c r="S10" s="12">
        <f t="shared" si="9"/>
        <v>1</v>
      </c>
      <c r="T10" s="12">
        <f t="shared" si="10"/>
        <v>1</v>
      </c>
      <c r="U10" s="12">
        <f t="shared" si="11"/>
        <v>1</v>
      </c>
      <c r="V10" s="12">
        <f t="shared" si="12"/>
        <v>1</v>
      </c>
      <c r="W10" s="12">
        <f t="shared" si="13"/>
        <v>1</v>
      </c>
      <c r="X10" s="12">
        <f t="shared" si="14"/>
        <v>1</v>
      </c>
      <c r="Y10" s="12"/>
      <c r="Z10" s="9">
        <f t="shared" si="15"/>
        <v>2263</v>
      </c>
      <c r="AA10" s="9">
        <f t="shared" si="16"/>
        <v>2359</v>
      </c>
      <c r="AB10" s="9">
        <f t="shared" si="17"/>
        <v>3866</v>
      </c>
      <c r="AC10" s="9">
        <f t="shared" si="18"/>
        <v>3676.9999999999991</v>
      </c>
      <c r="AD10" s="9">
        <f t="shared" si="19"/>
        <v>0</v>
      </c>
      <c r="AE10" s="9">
        <f t="shared" si="20"/>
        <v>0</v>
      </c>
      <c r="AF10" s="9"/>
      <c r="AG10" s="12">
        <f t="shared" si="21"/>
        <v>2175.9615384615386</v>
      </c>
      <c r="AH10" s="12">
        <f t="shared" si="22"/>
        <v>2268.2692307692309</v>
      </c>
      <c r="AI10" s="12">
        <f t="shared" si="23"/>
        <v>3717.3076923076924</v>
      </c>
      <c r="AJ10" s="12">
        <f t="shared" si="24"/>
        <v>3535.576923076922</v>
      </c>
      <c r="AK10" s="12">
        <f t="shared" si="25"/>
        <v>0</v>
      </c>
      <c r="AL10" s="12">
        <f t="shared" si="26"/>
        <v>0</v>
      </c>
      <c r="AM10" s="12"/>
      <c r="AN10" s="15">
        <f t="shared" si="27"/>
        <v>2.5184740028490027E-2</v>
      </c>
      <c r="AO10" s="15">
        <f t="shared" si="28"/>
        <v>2.6253116096866098E-2</v>
      </c>
      <c r="AP10" s="15">
        <f t="shared" si="29"/>
        <v>4.3024394586894589E-2</v>
      </c>
      <c r="AQ10" s="15">
        <f t="shared" si="30"/>
        <v>4.0921029202279184E-2</v>
      </c>
      <c r="AR10" s="15">
        <f t="shared" si="31"/>
        <v>0</v>
      </c>
      <c r="AS10" s="15">
        <f t="shared" si="32"/>
        <v>0</v>
      </c>
      <c r="AT10" s="15"/>
      <c r="AU10" s="11">
        <f t="shared" si="33"/>
        <v>2</v>
      </c>
      <c r="AV10" s="11">
        <f t="shared" si="34"/>
        <v>1</v>
      </c>
      <c r="AW10" s="11">
        <f t="shared" si="35"/>
        <v>7</v>
      </c>
      <c r="AX10" s="11">
        <f t="shared" si="36"/>
        <v>6</v>
      </c>
      <c r="AY10" s="11" t="str">
        <f t="shared" si="37"/>
        <v/>
      </c>
      <c r="AZ10" s="11" t="str">
        <f t="shared" si="38"/>
        <v/>
      </c>
      <c r="BA10" s="31"/>
      <c r="BB10" s="11">
        <f t="shared" si="39"/>
        <v>2</v>
      </c>
      <c r="BC10" s="11">
        <f t="shared" si="40"/>
        <v>1</v>
      </c>
      <c r="BD10" s="11">
        <f t="shared" si="41"/>
        <v>7</v>
      </c>
      <c r="BE10" s="11">
        <f t="shared" si="42"/>
        <v>6</v>
      </c>
      <c r="BF10" s="11" t="str">
        <f t="shared" si="43"/>
        <v/>
      </c>
      <c r="BG10" s="11" t="str">
        <f t="shared" si="44"/>
        <v/>
      </c>
    </row>
    <row r="11" spans="1:59">
      <c r="A11" s="20">
        <v>8</v>
      </c>
      <c r="B11" s="11">
        <f t="shared" si="1"/>
        <v>5</v>
      </c>
      <c r="C11" s="29">
        <v>37</v>
      </c>
      <c r="D11" s="65" t="str">
        <f t="shared" si="2"/>
        <v>Syrier, Magda</v>
      </c>
      <c r="E11" s="10" t="str">
        <f t="shared" si="3"/>
        <v>Yngling</v>
      </c>
      <c r="F11" s="10">
        <f t="shared" si="4"/>
        <v>0</v>
      </c>
      <c r="G11" s="31" t="str">
        <f t="shared" si="5"/>
        <v>NED 228</v>
      </c>
      <c r="H11" s="11">
        <f t="shared" si="6"/>
        <v>104</v>
      </c>
      <c r="I11" s="61">
        <v>2.7581018518518522E-2</v>
      </c>
      <c r="J11" s="61">
        <v>2.9629629629629627E-2</v>
      </c>
      <c r="K11" s="61">
        <v>3.8715277777777772E-2</v>
      </c>
      <c r="L11" s="61">
        <v>4.5925925925925919E-2</v>
      </c>
      <c r="M11" s="61"/>
      <c r="N11" s="61"/>
      <c r="O11" s="67"/>
      <c r="P11" s="11">
        <f t="shared" si="7"/>
        <v>18</v>
      </c>
      <c r="Q11" s="12">
        <f t="shared" si="8"/>
        <v>11784.615384615383</v>
      </c>
      <c r="R11" s="12"/>
      <c r="S11" s="12">
        <f t="shared" si="9"/>
        <v>1</v>
      </c>
      <c r="T11" s="12">
        <f t="shared" si="10"/>
        <v>1</v>
      </c>
      <c r="U11" s="12">
        <f t="shared" si="11"/>
        <v>1</v>
      </c>
      <c r="V11" s="12">
        <f t="shared" si="12"/>
        <v>1</v>
      </c>
      <c r="W11" s="12">
        <f t="shared" si="13"/>
        <v>1</v>
      </c>
      <c r="X11" s="12">
        <f t="shared" si="14"/>
        <v>1</v>
      </c>
      <c r="Y11" s="12"/>
      <c r="Z11" s="9">
        <f t="shared" si="15"/>
        <v>2383.0000000000005</v>
      </c>
      <c r="AA11" s="9">
        <f t="shared" si="16"/>
        <v>2560</v>
      </c>
      <c r="AB11" s="9">
        <f t="shared" si="17"/>
        <v>3344.9999999999991</v>
      </c>
      <c r="AC11" s="9">
        <f t="shared" si="18"/>
        <v>3967.9999999999995</v>
      </c>
      <c r="AD11" s="9">
        <f t="shared" si="19"/>
        <v>0</v>
      </c>
      <c r="AE11" s="9">
        <f t="shared" si="20"/>
        <v>0</v>
      </c>
      <c r="AF11" s="9"/>
      <c r="AG11" s="12">
        <f t="shared" si="21"/>
        <v>2291.3461538461543</v>
      </c>
      <c r="AH11" s="12">
        <f t="shared" si="22"/>
        <v>2461.5384615384614</v>
      </c>
      <c r="AI11" s="12">
        <f t="shared" si="23"/>
        <v>3216.3461538461529</v>
      </c>
      <c r="AJ11" s="12">
        <f t="shared" si="24"/>
        <v>3815.3846153846148</v>
      </c>
      <c r="AK11" s="12">
        <f t="shared" si="25"/>
        <v>0</v>
      </c>
      <c r="AL11" s="12">
        <f t="shared" si="26"/>
        <v>0</v>
      </c>
      <c r="AM11" s="12"/>
      <c r="AN11" s="15">
        <f t="shared" si="27"/>
        <v>2.6520210113960118E-2</v>
      </c>
      <c r="AO11" s="15">
        <f t="shared" si="28"/>
        <v>2.8490028490028487E-2</v>
      </c>
      <c r="AP11" s="15">
        <f t="shared" si="29"/>
        <v>3.7226228632478618E-2</v>
      </c>
      <c r="AQ11" s="15">
        <f t="shared" si="30"/>
        <v>4.4159544159544151E-2</v>
      </c>
      <c r="AR11" s="15">
        <f t="shared" si="31"/>
        <v>0</v>
      </c>
      <c r="AS11" s="15">
        <f t="shared" si="32"/>
        <v>0</v>
      </c>
      <c r="AT11" s="15"/>
      <c r="AU11" s="11">
        <f t="shared" si="33"/>
        <v>3</v>
      </c>
      <c r="AV11" s="11">
        <f t="shared" si="34"/>
        <v>6</v>
      </c>
      <c r="AW11" s="11">
        <f t="shared" si="35"/>
        <v>2</v>
      </c>
      <c r="AX11" s="11">
        <f t="shared" si="36"/>
        <v>7</v>
      </c>
      <c r="AY11" s="11" t="str">
        <f t="shared" si="37"/>
        <v/>
      </c>
      <c r="AZ11" s="11" t="str">
        <f t="shared" si="38"/>
        <v/>
      </c>
      <c r="BA11" s="31"/>
      <c r="BB11" s="11">
        <f t="shared" si="39"/>
        <v>3</v>
      </c>
      <c r="BC11" s="11">
        <f t="shared" si="40"/>
        <v>6</v>
      </c>
      <c r="BD11" s="11">
        <f t="shared" si="41"/>
        <v>2</v>
      </c>
      <c r="BE11" s="11">
        <f t="shared" si="42"/>
        <v>7</v>
      </c>
      <c r="BF11" s="11" t="str">
        <f t="shared" si="43"/>
        <v/>
      </c>
      <c r="BG11" s="11" t="str">
        <f t="shared" si="44"/>
        <v/>
      </c>
    </row>
    <row r="12" spans="1:59">
      <c r="A12" s="20">
        <v>3</v>
      </c>
      <c r="B12" s="11">
        <f t="shared" si="1"/>
        <v>6</v>
      </c>
      <c r="C12" s="29">
        <v>44</v>
      </c>
      <c r="D12" s="65" t="str">
        <f t="shared" si="2"/>
        <v>Sijbers, Thérese</v>
      </c>
      <c r="E12" s="10" t="str">
        <f t="shared" si="3"/>
        <v>Yngling</v>
      </c>
      <c r="F12" s="10" t="str">
        <f t="shared" si="4"/>
        <v>Picolo</v>
      </c>
      <c r="G12" s="31" t="str">
        <f t="shared" si="5"/>
        <v>GER 262</v>
      </c>
      <c r="H12" s="11">
        <f t="shared" si="6"/>
        <v>104</v>
      </c>
      <c r="I12" s="61">
        <v>3.4074074074074076E-2</v>
      </c>
      <c r="J12" s="61">
        <v>2.943287037037037E-2</v>
      </c>
      <c r="K12" s="61">
        <v>4.3819444444444446E-2</v>
      </c>
      <c r="L12" s="61">
        <v>4.0543981481481479E-2</v>
      </c>
      <c r="M12" s="61"/>
      <c r="N12" s="61"/>
      <c r="O12" s="67"/>
      <c r="P12" s="11">
        <f t="shared" si="7"/>
        <v>21</v>
      </c>
      <c r="Q12" s="12">
        <f t="shared" si="8"/>
        <v>12284.615384615387</v>
      </c>
      <c r="R12" s="12"/>
      <c r="S12" s="12">
        <f t="shared" si="9"/>
        <v>1</v>
      </c>
      <c r="T12" s="12">
        <f t="shared" si="10"/>
        <v>1</v>
      </c>
      <c r="U12" s="12">
        <f t="shared" si="11"/>
        <v>1</v>
      </c>
      <c r="V12" s="12">
        <f t="shared" si="12"/>
        <v>1</v>
      </c>
      <c r="W12" s="12">
        <f t="shared" si="13"/>
        <v>1</v>
      </c>
      <c r="X12" s="12">
        <f t="shared" si="14"/>
        <v>1</v>
      </c>
      <c r="Y12" s="12"/>
      <c r="Z12" s="9">
        <f t="shared" si="15"/>
        <v>2944</v>
      </c>
      <c r="AA12" s="9">
        <f t="shared" si="16"/>
        <v>2543</v>
      </c>
      <c r="AB12" s="9">
        <f t="shared" si="17"/>
        <v>3786.0000000000005</v>
      </c>
      <c r="AC12" s="9">
        <f t="shared" si="18"/>
        <v>3503</v>
      </c>
      <c r="AD12" s="9">
        <f t="shared" si="19"/>
        <v>0</v>
      </c>
      <c r="AE12" s="9">
        <f t="shared" si="20"/>
        <v>0</v>
      </c>
      <c r="AF12" s="9"/>
      <c r="AG12" s="12">
        <f t="shared" si="21"/>
        <v>2830.7692307692309</v>
      </c>
      <c r="AH12" s="12">
        <f t="shared" si="22"/>
        <v>2445.1923076923076</v>
      </c>
      <c r="AI12" s="12">
        <f t="shared" si="23"/>
        <v>3640.3846153846162</v>
      </c>
      <c r="AJ12" s="12">
        <f t="shared" si="24"/>
        <v>3368.2692307692309</v>
      </c>
      <c r="AK12" s="12">
        <f t="shared" si="25"/>
        <v>0</v>
      </c>
      <c r="AL12" s="12">
        <f t="shared" si="26"/>
        <v>0</v>
      </c>
      <c r="AM12" s="12"/>
      <c r="AN12" s="15">
        <f t="shared" si="27"/>
        <v>3.2763532763532763E-2</v>
      </c>
      <c r="AO12" s="15">
        <f t="shared" si="28"/>
        <v>2.8300836894586893E-2</v>
      </c>
      <c r="AP12" s="15">
        <f t="shared" si="29"/>
        <v>4.2134081196581213E-2</v>
      </c>
      <c r="AQ12" s="15">
        <f t="shared" si="30"/>
        <v>3.8984597578347581E-2</v>
      </c>
      <c r="AR12" s="15">
        <f t="shared" si="31"/>
        <v>0</v>
      </c>
      <c r="AS12" s="15">
        <f t="shared" si="32"/>
        <v>0</v>
      </c>
      <c r="AT12" s="15"/>
      <c r="AU12" s="11">
        <f t="shared" si="33"/>
        <v>7</v>
      </c>
      <c r="AV12" s="11">
        <f t="shared" si="34"/>
        <v>4</v>
      </c>
      <c r="AW12" s="11">
        <f t="shared" si="35"/>
        <v>6</v>
      </c>
      <c r="AX12" s="11">
        <f t="shared" si="36"/>
        <v>4</v>
      </c>
      <c r="AY12" s="11" t="str">
        <f t="shared" si="37"/>
        <v/>
      </c>
      <c r="AZ12" s="11" t="str">
        <f t="shared" si="38"/>
        <v/>
      </c>
      <c r="BA12" s="31"/>
      <c r="BB12" s="11">
        <f t="shared" si="39"/>
        <v>7</v>
      </c>
      <c r="BC12" s="11">
        <f t="shared" si="40"/>
        <v>4</v>
      </c>
      <c r="BD12" s="11">
        <f t="shared" si="41"/>
        <v>6</v>
      </c>
      <c r="BE12" s="11">
        <f t="shared" si="42"/>
        <v>4</v>
      </c>
      <c r="BF12" s="11" t="str">
        <f t="shared" si="43"/>
        <v/>
      </c>
      <c r="BG12" s="11" t="str">
        <f t="shared" si="44"/>
        <v/>
      </c>
    </row>
    <row r="13" spans="1:59">
      <c r="A13" s="20">
        <v>7</v>
      </c>
      <c r="B13" s="11">
        <f t="shared" si="1"/>
        <v>7</v>
      </c>
      <c r="C13" s="29">
        <v>41</v>
      </c>
      <c r="D13" s="65" t="str">
        <f t="shared" si="2"/>
        <v>Boonen, Frank</v>
      </c>
      <c r="E13" s="10" t="str">
        <f t="shared" si="3"/>
        <v>Yngling</v>
      </c>
      <c r="F13" s="10" t="str">
        <f t="shared" si="4"/>
        <v>ISETUM</v>
      </c>
      <c r="G13" s="31" t="str">
        <f t="shared" si="5"/>
        <v>BEL 1118</v>
      </c>
      <c r="H13" s="11">
        <f t="shared" si="6"/>
        <v>104</v>
      </c>
      <c r="I13" s="61" t="s">
        <v>11</v>
      </c>
      <c r="J13" s="61" t="s">
        <v>11</v>
      </c>
      <c r="K13" s="61">
        <v>4.6412037037037036E-2</v>
      </c>
      <c r="L13" s="61">
        <v>3.9444444444444442E-2</v>
      </c>
      <c r="M13" s="61"/>
      <c r="N13" s="61"/>
      <c r="O13" s="68"/>
      <c r="P13" s="11">
        <f t="shared" si="7"/>
        <v>27</v>
      </c>
      <c r="Q13" s="12">
        <f t="shared" si="8"/>
        <v>184908.69230769228</v>
      </c>
      <c r="R13" s="12"/>
      <c r="S13" s="12">
        <f t="shared" si="9"/>
        <v>2</v>
      </c>
      <c r="T13" s="12">
        <f t="shared" si="10"/>
        <v>2</v>
      </c>
      <c r="U13" s="12">
        <f t="shared" si="11"/>
        <v>1</v>
      </c>
      <c r="V13" s="12">
        <f t="shared" si="12"/>
        <v>1</v>
      </c>
      <c r="W13" s="12">
        <f t="shared" si="13"/>
        <v>1</v>
      </c>
      <c r="X13" s="12">
        <f t="shared" si="14"/>
        <v>1</v>
      </c>
      <c r="Y13" s="12"/>
      <c r="Z13" s="9">
        <f t="shared" si="15"/>
        <v>88888</v>
      </c>
      <c r="AA13" s="9">
        <f t="shared" si="16"/>
        <v>88888</v>
      </c>
      <c r="AB13" s="9">
        <f t="shared" si="17"/>
        <v>4010.0000000000005</v>
      </c>
      <c r="AC13" s="9">
        <f t="shared" si="18"/>
        <v>3407.9999999999995</v>
      </c>
      <c r="AD13" s="9">
        <f t="shared" si="19"/>
        <v>0</v>
      </c>
      <c r="AE13" s="9">
        <f t="shared" si="20"/>
        <v>0</v>
      </c>
      <c r="AF13" s="9"/>
      <c r="AG13" s="12">
        <f t="shared" si="21"/>
        <v>88888</v>
      </c>
      <c r="AH13" s="12">
        <f t="shared" si="22"/>
        <v>88888</v>
      </c>
      <c r="AI13" s="12">
        <f t="shared" si="23"/>
        <v>3855.7692307692314</v>
      </c>
      <c r="AJ13" s="12">
        <f t="shared" si="24"/>
        <v>3276.9230769230762</v>
      </c>
      <c r="AK13" s="12">
        <f t="shared" si="25"/>
        <v>0</v>
      </c>
      <c r="AL13" s="12">
        <f t="shared" si="26"/>
        <v>0</v>
      </c>
      <c r="AM13" s="12"/>
      <c r="AN13" s="15" t="str">
        <f t="shared" si="27"/>
        <v/>
      </c>
      <c r="AO13" s="15" t="str">
        <f t="shared" si="28"/>
        <v/>
      </c>
      <c r="AP13" s="15">
        <f t="shared" si="29"/>
        <v>4.4626958689458693E-2</v>
      </c>
      <c r="AQ13" s="15">
        <f t="shared" si="30"/>
        <v>3.7927350427350418E-2</v>
      </c>
      <c r="AR13" s="15">
        <f t="shared" si="31"/>
        <v>0</v>
      </c>
      <c r="AS13" s="15">
        <f t="shared" si="32"/>
        <v>0</v>
      </c>
      <c r="AT13" s="15"/>
      <c r="AU13" s="11">
        <f t="shared" si="33"/>
        <v>9</v>
      </c>
      <c r="AV13" s="11">
        <f t="shared" si="34"/>
        <v>9</v>
      </c>
      <c r="AW13" s="11">
        <f t="shared" si="35"/>
        <v>8</v>
      </c>
      <c r="AX13" s="11">
        <f t="shared" si="36"/>
        <v>1</v>
      </c>
      <c r="AY13" s="11" t="str">
        <f t="shared" si="37"/>
        <v/>
      </c>
      <c r="AZ13" s="11" t="str">
        <f t="shared" si="38"/>
        <v/>
      </c>
      <c r="BA13" s="31"/>
      <c r="BB13" s="11">
        <f t="shared" si="39"/>
        <v>9</v>
      </c>
      <c r="BC13" s="11">
        <f t="shared" si="40"/>
        <v>9</v>
      </c>
      <c r="BD13" s="11">
        <f t="shared" si="41"/>
        <v>8</v>
      </c>
      <c r="BE13" s="11">
        <f t="shared" si="42"/>
        <v>1</v>
      </c>
      <c r="BF13" s="11" t="str">
        <f t="shared" si="43"/>
        <v/>
      </c>
      <c r="BG13" s="11" t="str">
        <f t="shared" si="44"/>
        <v/>
      </c>
    </row>
    <row r="14" spans="1:59">
      <c r="A14" s="20">
        <v>5</v>
      </c>
      <c r="B14" s="11">
        <f t="shared" si="1"/>
        <v>8</v>
      </c>
      <c r="C14" s="29">
        <v>43</v>
      </c>
      <c r="D14" s="65" t="str">
        <f t="shared" si="2"/>
        <v>Vaes, Ben</v>
      </c>
      <c r="E14" s="10" t="str">
        <f t="shared" si="3"/>
        <v>Yngling</v>
      </c>
      <c r="F14" s="10" t="str">
        <f t="shared" si="4"/>
        <v>TripleB</v>
      </c>
      <c r="G14" s="31" t="str">
        <f t="shared" si="5"/>
        <v>GER 277</v>
      </c>
      <c r="H14" s="11">
        <f t="shared" si="6"/>
        <v>104</v>
      </c>
      <c r="I14" s="61">
        <v>3.4050925925925929E-2</v>
      </c>
      <c r="J14" s="61">
        <v>3.4953703703703709E-2</v>
      </c>
      <c r="K14" s="61">
        <v>4.254629629629629E-2</v>
      </c>
      <c r="L14" s="61">
        <v>4.8240740740740737E-2</v>
      </c>
      <c r="M14" s="61"/>
      <c r="N14" s="61"/>
      <c r="O14" s="68"/>
      <c r="P14" s="11">
        <f t="shared" si="7"/>
        <v>28</v>
      </c>
      <c r="Q14" s="12">
        <f t="shared" si="8"/>
        <v>13274.999999999998</v>
      </c>
      <c r="R14" s="12"/>
      <c r="S14" s="12">
        <f t="shared" si="9"/>
        <v>1</v>
      </c>
      <c r="T14" s="12">
        <f t="shared" si="10"/>
        <v>1</v>
      </c>
      <c r="U14" s="12">
        <f t="shared" si="11"/>
        <v>1</v>
      </c>
      <c r="V14" s="12">
        <f t="shared" si="12"/>
        <v>1</v>
      </c>
      <c r="W14" s="12">
        <f t="shared" si="13"/>
        <v>1</v>
      </c>
      <c r="X14" s="12">
        <f t="shared" si="14"/>
        <v>1</v>
      </c>
      <c r="Y14" s="12"/>
      <c r="Z14" s="9">
        <f t="shared" si="15"/>
        <v>2942.0000000000005</v>
      </c>
      <c r="AA14" s="9">
        <f t="shared" si="16"/>
        <v>3020.0000000000005</v>
      </c>
      <c r="AB14" s="9">
        <f t="shared" si="17"/>
        <v>3675.9999999999991</v>
      </c>
      <c r="AC14" s="9">
        <f t="shared" si="18"/>
        <v>4167.9999999999991</v>
      </c>
      <c r="AD14" s="9">
        <f t="shared" si="19"/>
        <v>0</v>
      </c>
      <c r="AE14" s="9">
        <f t="shared" si="20"/>
        <v>0</v>
      </c>
      <c r="AF14" s="9"/>
      <c r="AG14" s="12">
        <f t="shared" si="21"/>
        <v>2828.8461538461543</v>
      </c>
      <c r="AH14" s="12">
        <f t="shared" si="22"/>
        <v>2903.8461538461543</v>
      </c>
      <c r="AI14" s="12">
        <f t="shared" si="23"/>
        <v>3534.6153846153834</v>
      </c>
      <c r="AJ14" s="12">
        <f t="shared" si="24"/>
        <v>4007.6923076923067</v>
      </c>
      <c r="AK14" s="12">
        <f t="shared" si="25"/>
        <v>0</v>
      </c>
      <c r="AL14" s="12">
        <f t="shared" si="26"/>
        <v>0</v>
      </c>
      <c r="AM14" s="12"/>
      <c r="AN14" s="15">
        <f t="shared" si="27"/>
        <v>3.274127492877494E-2</v>
      </c>
      <c r="AO14" s="15">
        <f t="shared" si="28"/>
        <v>3.3609330484330485E-2</v>
      </c>
      <c r="AP14" s="15">
        <f t="shared" si="29"/>
        <v>4.0909900284900269E-2</v>
      </c>
      <c r="AQ14" s="15">
        <f t="shared" si="30"/>
        <v>4.6385327635327628E-2</v>
      </c>
      <c r="AR14" s="15">
        <f t="shared" si="31"/>
        <v>0</v>
      </c>
      <c r="AS14" s="15">
        <f t="shared" si="32"/>
        <v>0</v>
      </c>
      <c r="AT14" s="15"/>
      <c r="AU14" s="11">
        <f t="shared" si="33"/>
        <v>6</v>
      </c>
      <c r="AV14" s="11">
        <f t="shared" si="34"/>
        <v>8</v>
      </c>
      <c r="AW14" s="11">
        <f t="shared" si="35"/>
        <v>5</v>
      </c>
      <c r="AX14" s="11">
        <f t="shared" si="36"/>
        <v>9</v>
      </c>
      <c r="AY14" s="11" t="str">
        <f t="shared" si="37"/>
        <v/>
      </c>
      <c r="AZ14" s="11" t="str">
        <f t="shared" si="38"/>
        <v/>
      </c>
      <c r="BA14" s="31"/>
      <c r="BB14" s="11">
        <f t="shared" si="39"/>
        <v>6</v>
      </c>
      <c r="BC14" s="11">
        <f t="shared" si="40"/>
        <v>8</v>
      </c>
      <c r="BD14" s="11">
        <f t="shared" si="41"/>
        <v>5</v>
      </c>
      <c r="BE14" s="11">
        <f t="shared" si="42"/>
        <v>9</v>
      </c>
      <c r="BF14" s="11" t="str">
        <f t="shared" si="43"/>
        <v/>
      </c>
      <c r="BG14" s="11" t="str">
        <f t="shared" si="44"/>
        <v/>
      </c>
    </row>
    <row r="15" spans="1:59">
      <c r="A15" s="20">
        <v>1</v>
      </c>
      <c r="B15" s="11">
        <f t="shared" si="1"/>
        <v>9</v>
      </c>
      <c r="C15" s="29">
        <v>51</v>
      </c>
      <c r="D15" s="65" t="str">
        <f t="shared" si="2"/>
        <v>Berg Nico</v>
      </c>
      <c r="E15" s="10" t="str">
        <f t="shared" si="3"/>
        <v>Ynling</v>
      </c>
      <c r="F15" s="10">
        <f t="shared" si="4"/>
        <v>0</v>
      </c>
      <c r="G15" s="31" t="str">
        <f t="shared" si="5"/>
        <v>NED365</v>
      </c>
      <c r="H15" s="11">
        <f t="shared" si="6"/>
        <v>104</v>
      </c>
      <c r="I15" s="61">
        <v>4.1157407407407406E-2</v>
      </c>
      <c r="J15" s="61">
        <v>3.2500000000000001E-2</v>
      </c>
      <c r="K15" s="61">
        <v>5.0428240740740739E-2</v>
      </c>
      <c r="L15" s="61">
        <v>4.6875E-2</v>
      </c>
      <c r="M15" s="61"/>
      <c r="N15" s="61"/>
      <c r="O15" s="67"/>
      <c r="P15" s="11">
        <f t="shared" si="7"/>
        <v>32</v>
      </c>
      <c r="Q15" s="12">
        <f t="shared" si="8"/>
        <v>14202.884615384617</v>
      </c>
      <c r="R15" s="12"/>
      <c r="S15" s="12">
        <f t="shared" si="9"/>
        <v>1</v>
      </c>
      <c r="T15" s="12">
        <f t="shared" si="10"/>
        <v>1</v>
      </c>
      <c r="U15" s="12">
        <f t="shared" si="11"/>
        <v>1</v>
      </c>
      <c r="V15" s="12">
        <f t="shared" si="12"/>
        <v>1</v>
      </c>
      <c r="W15" s="12">
        <f t="shared" si="13"/>
        <v>1</v>
      </c>
      <c r="X15" s="12">
        <f t="shared" si="14"/>
        <v>1</v>
      </c>
      <c r="Y15" s="12"/>
      <c r="Z15" s="9">
        <f t="shared" si="15"/>
        <v>3556</v>
      </c>
      <c r="AA15" s="9">
        <f t="shared" si="16"/>
        <v>2808.0000000000005</v>
      </c>
      <c r="AB15" s="9">
        <f t="shared" si="17"/>
        <v>4357</v>
      </c>
      <c r="AC15" s="9">
        <f t="shared" si="18"/>
        <v>4050</v>
      </c>
      <c r="AD15" s="9">
        <f t="shared" si="19"/>
        <v>0</v>
      </c>
      <c r="AE15" s="9">
        <f t="shared" si="20"/>
        <v>0</v>
      </c>
      <c r="AF15" s="9"/>
      <c r="AG15" s="12">
        <f t="shared" si="21"/>
        <v>3419.2307692307691</v>
      </c>
      <c r="AH15" s="12">
        <f t="shared" si="22"/>
        <v>2700.0000000000005</v>
      </c>
      <c r="AI15" s="12">
        <f t="shared" si="23"/>
        <v>4189.4230769230771</v>
      </c>
      <c r="AJ15" s="12">
        <f t="shared" si="24"/>
        <v>3894.2307692307691</v>
      </c>
      <c r="AK15" s="12">
        <f t="shared" si="25"/>
        <v>0</v>
      </c>
      <c r="AL15" s="12">
        <f t="shared" si="26"/>
        <v>0</v>
      </c>
      <c r="AM15" s="12"/>
      <c r="AN15" s="15">
        <f t="shared" si="27"/>
        <v>3.9574430199430195E-2</v>
      </c>
      <c r="AO15" s="15">
        <f t="shared" si="28"/>
        <v>3.1250000000000007E-2</v>
      </c>
      <c r="AP15" s="15">
        <f t="shared" si="29"/>
        <v>4.8488693019943026E-2</v>
      </c>
      <c r="AQ15" s="15">
        <f t="shared" si="30"/>
        <v>4.5072115384615384E-2</v>
      </c>
      <c r="AR15" s="15">
        <f t="shared" si="31"/>
        <v>0</v>
      </c>
      <c r="AS15" s="15">
        <f t="shared" si="32"/>
        <v>0</v>
      </c>
      <c r="AT15" s="15"/>
      <c r="AU15" s="11">
        <f t="shared" si="33"/>
        <v>8</v>
      </c>
      <c r="AV15" s="11">
        <f t="shared" si="34"/>
        <v>7</v>
      </c>
      <c r="AW15" s="11">
        <f t="shared" si="35"/>
        <v>9</v>
      </c>
      <c r="AX15" s="11">
        <f t="shared" si="36"/>
        <v>8</v>
      </c>
      <c r="AY15" s="11" t="str">
        <f t="shared" si="37"/>
        <v/>
      </c>
      <c r="AZ15" s="11" t="str">
        <f t="shared" si="38"/>
        <v/>
      </c>
      <c r="BA15" s="31"/>
      <c r="BB15" s="11">
        <f t="shared" si="39"/>
        <v>8</v>
      </c>
      <c r="BC15" s="11">
        <f t="shared" si="40"/>
        <v>7</v>
      </c>
      <c r="BD15" s="11">
        <f t="shared" si="41"/>
        <v>9</v>
      </c>
      <c r="BE15" s="11">
        <f t="shared" si="42"/>
        <v>8</v>
      </c>
      <c r="BF15" s="11" t="str">
        <f t="shared" si="43"/>
        <v/>
      </c>
      <c r="BG15" s="11" t="str">
        <f t="shared" si="44"/>
        <v/>
      </c>
    </row>
    <row r="16" spans="1:59">
      <c r="A16" s="20">
        <v>10</v>
      </c>
      <c r="B16" s="11" t="str">
        <f t="shared" si="1"/>
        <v/>
      </c>
      <c r="C16" s="29"/>
      <c r="D16" s="65" t="str">
        <f t="shared" si="2"/>
        <v/>
      </c>
      <c r="E16" s="10" t="str">
        <f t="shared" si="3"/>
        <v/>
      </c>
      <c r="F16" s="10" t="str">
        <f t="shared" si="4"/>
        <v/>
      </c>
      <c r="G16" s="31" t="str">
        <f t="shared" si="5"/>
        <v/>
      </c>
      <c r="H16" s="11" t="str">
        <f t="shared" si="6"/>
        <v/>
      </c>
      <c r="I16" s="61"/>
      <c r="J16" s="61"/>
      <c r="K16" s="61"/>
      <c r="L16" s="61"/>
      <c r="M16" s="61"/>
      <c r="N16" s="61"/>
      <c r="O16" s="67"/>
      <c r="P16" s="11" t="str">
        <f t="shared" si="7"/>
        <v/>
      </c>
      <c r="Q16" s="12" t="str">
        <f t="shared" si="8"/>
        <v/>
      </c>
      <c r="R16" s="12"/>
      <c r="S16" s="12" t="str">
        <f t="shared" si="9"/>
        <v/>
      </c>
      <c r="T16" s="12" t="str">
        <f t="shared" si="10"/>
        <v/>
      </c>
      <c r="U16" s="12" t="str">
        <f t="shared" si="11"/>
        <v/>
      </c>
      <c r="V16" s="12" t="str">
        <f t="shared" si="12"/>
        <v/>
      </c>
      <c r="W16" s="12" t="str">
        <f t="shared" si="13"/>
        <v/>
      </c>
      <c r="X16" s="12" t="str">
        <f t="shared" si="14"/>
        <v/>
      </c>
      <c r="Y16" s="12"/>
      <c r="Z16" s="9" t="str">
        <f t="shared" si="15"/>
        <v/>
      </c>
      <c r="AA16" s="9" t="str">
        <f t="shared" si="16"/>
        <v/>
      </c>
      <c r="AB16" s="9" t="str">
        <f t="shared" si="17"/>
        <v/>
      </c>
      <c r="AC16" s="9" t="str">
        <f t="shared" si="18"/>
        <v/>
      </c>
      <c r="AD16" s="9" t="str">
        <f t="shared" si="19"/>
        <v/>
      </c>
      <c r="AE16" s="9" t="str">
        <f t="shared" si="20"/>
        <v/>
      </c>
      <c r="AF16" s="9"/>
      <c r="AG16" s="12" t="str">
        <f t="shared" si="21"/>
        <v/>
      </c>
      <c r="AH16" s="12" t="str">
        <f t="shared" si="22"/>
        <v/>
      </c>
      <c r="AI16" s="12" t="str">
        <f t="shared" si="23"/>
        <v/>
      </c>
      <c r="AJ16" s="12" t="str">
        <f t="shared" si="24"/>
        <v/>
      </c>
      <c r="AK16" s="12" t="str">
        <f t="shared" si="25"/>
        <v/>
      </c>
      <c r="AL16" s="12" t="str">
        <f t="shared" si="26"/>
        <v/>
      </c>
      <c r="AM16" s="12"/>
      <c r="AN16" s="15" t="str">
        <f t="shared" si="27"/>
        <v/>
      </c>
      <c r="AO16" s="15" t="str">
        <f t="shared" si="28"/>
        <v/>
      </c>
      <c r="AP16" s="15" t="str">
        <f t="shared" si="29"/>
        <v/>
      </c>
      <c r="AQ16" s="15" t="str">
        <f t="shared" si="30"/>
        <v/>
      </c>
      <c r="AR16" s="15" t="str">
        <f t="shared" si="31"/>
        <v/>
      </c>
      <c r="AS16" s="15" t="str">
        <f t="shared" si="32"/>
        <v/>
      </c>
      <c r="AT16" s="15"/>
      <c r="AU16" s="11" t="str">
        <f t="shared" si="33"/>
        <v/>
      </c>
      <c r="AV16" s="11" t="str">
        <f t="shared" si="34"/>
        <v/>
      </c>
      <c r="AW16" s="11" t="str">
        <f t="shared" si="35"/>
        <v/>
      </c>
      <c r="AX16" s="11" t="str">
        <f t="shared" si="36"/>
        <v/>
      </c>
      <c r="AY16" s="11" t="str">
        <f t="shared" si="37"/>
        <v/>
      </c>
      <c r="AZ16" s="11" t="str">
        <f t="shared" si="38"/>
        <v/>
      </c>
      <c r="BA16" s="31"/>
      <c r="BB16" s="11" t="str">
        <f t="shared" si="39"/>
        <v/>
      </c>
      <c r="BC16" s="11" t="str">
        <f t="shared" si="40"/>
        <v/>
      </c>
      <c r="BD16" s="11" t="str">
        <f t="shared" si="41"/>
        <v/>
      </c>
      <c r="BE16" s="11" t="str">
        <f t="shared" si="42"/>
        <v/>
      </c>
      <c r="BF16" s="11" t="str">
        <f t="shared" si="43"/>
        <v/>
      </c>
      <c r="BG16" s="11" t="str">
        <f t="shared" si="44"/>
        <v/>
      </c>
    </row>
    <row r="17" spans="1:59">
      <c r="A17" s="20">
        <v>12</v>
      </c>
      <c r="B17" s="11" t="str">
        <f t="shared" si="1"/>
        <v/>
      </c>
      <c r="C17" s="29"/>
      <c r="D17" s="65" t="str">
        <f t="shared" si="2"/>
        <v/>
      </c>
      <c r="E17" s="10" t="str">
        <f t="shared" si="3"/>
        <v/>
      </c>
      <c r="F17" s="10" t="str">
        <f t="shared" si="4"/>
        <v/>
      </c>
      <c r="G17" s="31" t="str">
        <f t="shared" si="5"/>
        <v/>
      </c>
      <c r="H17" s="11" t="str">
        <f t="shared" si="6"/>
        <v/>
      </c>
      <c r="I17" s="61"/>
      <c r="J17" s="61"/>
      <c r="K17" s="61"/>
      <c r="L17" s="61"/>
      <c r="M17" s="61"/>
      <c r="N17" s="61"/>
      <c r="O17" s="67"/>
      <c r="P17" s="11" t="str">
        <f t="shared" si="7"/>
        <v/>
      </c>
      <c r="Q17" s="12" t="str">
        <f t="shared" si="8"/>
        <v/>
      </c>
      <c r="R17" s="12"/>
      <c r="S17" s="12" t="str">
        <f t="shared" si="9"/>
        <v/>
      </c>
      <c r="T17" s="12" t="str">
        <f t="shared" si="10"/>
        <v/>
      </c>
      <c r="U17" s="12" t="str">
        <f t="shared" si="11"/>
        <v/>
      </c>
      <c r="V17" s="12" t="str">
        <f t="shared" si="12"/>
        <v/>
      </c>
      <c r="W17" s="12" t="str">
        <f t="shared" si="13"/>
        <v/>
      </c>
      <c r="X17" s="12" t="str">
        <f t="shared" si="14"/>
        <v/>
      </c>
      <c r="Y17" s="12"/>
      <c r="Z17" s="9" t="str">
        <f t="shared" si="15"/>
        <v/>
      </c>
      <c r="AA17" s="9" t="str">
        <f t="shared" si="16"/>
        <v/>
      </c>
      <c r="AB17" s="9" t="str">
        <f t="shared" si="17"/>
        <v/>
      </c>
      <c r="AC17" s="9" t="str">
        <f t="shared" si="18"/>
        <v/>
      </c>
      <c r="AD17" s="9" t="str">
        <f t="shared" si="19"/>
        <v/>
      </c>
      <c r="AE17" s="9" t="str">
        <f t="shared" si="20"/>
        <v/>
      </c>
      <c r="AF17" s="9"/>
      <c r="AG17" s="12" t="str">
        <f t="shared" si="21"/>
        <v/>
      </c>
      <c r="AH17" s="12" t="str">
        <f t="shared" si="22"/>
        <v/>
      </c>
      <c r="AI17" s="12" t="str">
        <f t="shared" si="23"/>
        <v/>
      </c>
      <c r="AJ17" s="12" t="str">
        <f t="shared" si="24"/>
        <v/>
      </c>
      <c r="AK17" s="12" t="str">
        <f t="shared" si="25"/>
        <v/>
      </c>
      <c r="AL17" s="12" t="str">
        <f t="shared" si="26"/>
        <v/>
      </c>
      <c r="AM17" s="12"/>
      <c r="AN17" s="15" t="str">
        <f t="shared" si="27"/>
        <v/>
      </c>
      <c r="AO17" s="15" t="str">
        <f t="shared" si="28"/>
        <v/>
      </c>
      <c r="AP17" s="15" t="str">
        <f t="shared" si="29"/>
        <v/>
      </c>
      <c r="AQ17" s="15" t="str">
        <f t="shared" si="30"/>
        <v/>
      </c>
      <c r="AR17" s="15" t="str">
        <f t="shared" si="31"/>
        <v/>
      </c>
      <c r="AS17" s="15" t="str">
        <f t="shared" si="32"/>
        <v/>
      </c>
      <c r="AT17" s="15"/>
      <c r="AU17" s="11" t="str">
        <f t="shared" si="33"/>
        <v/>
      </c>
      <c r="AV17" s="11" t="str">
        <f t="shared" si="34"/>
        <v/>
      </c>
      <c r="AW17" s="11" t="str">
        <f t="shared" si="35"/>
        <v/>
      </c>
      <c r="AX17" s="11" t="str">
        <f t="shared" si="36"/>
        <v/>
      </c>
      <c r="AY17" s="11" t="str">
        <f t="shared" si="37"/>
        <v/>
      </c>
      <c r="AZ17" s="11" t="str">
        <f t="shared" si="38"/>
        <v/>
      </c>
      <c r="BA17" s="31"/>
      <c r="BB17" s="11" t="str">
        <f t="shared" si="39"/>
        <v/>
      </c>
      <c r="BC17" s="11" t="str">
        <f t="shared" si="40"/>
        <v/>
      </c>
      <c r="BD17" s="11" t="str">
        <f t="shared" si="41"/>
        <v/>
      </c>
      <c r="BE17" s="11" t="str">
        <f t="shared" si="42"/>
        <v/>
      </c>
      <c r="BF17" s="11" t="str">
        <f t="shared" si="43"/>
        <v/>
      </c>
      <c r="BG17" s="11" t="str">
        <f t="shared" si="44"/>
        <v/>
      </c>
    </row>
    <row r="18" spans="1:59">
      <c r="A18" s="20">
        <v>11</v>
      </c>
      <c r="B18" s="11" t="str">
        <f t="shared" si="1"/>
        <v/>
      </c>
      <c r="C18" s="29"/>
      <c r="D18" s="65" t="str">
        <f t="shared" si="2"/>
        <v/>
      </c>
      <c r="E18" s="10" t="str">
        <f t="shared" si="3"/>
        <v/>
      </c>
      <c r="F18" s="10" t="str">
        <f t="shared" si="4"/>
        <v/>
      </c>
      <c r="G18" s="31" t="str">
        <f t="shared" si="5"/>
        <v/>
      </c>
      <c r="H18" s="11" t="str">
        <f t="shared" si="6"/>
        <v/>
      </c>
      <c r="I18" s="61"/>
      <c r="J18" s="61"/>
      <c r="K18" s="61"/>
      <c r="L18" s="61"/>
      <c r="M18" s="61"/>
      <c r="N18" s="61"/>
      <c r="O18" s="67"/>
      <c r="P18" s="11" t="str">
        <f t="shared" si="7"/>
        <v/>
      </c>
      <c r="Q18" s="12" t="str">
        <f t="shared" si="8"/>
        <v/>
      </c>
      <c r="R18" s="12"/>
      <c r="S18" s="12" t="str">
        <f t="shared" si="9"/>
        <v/>
      </c>
      <c r="T18" s="12" t="str">
        <f t="shared" si="10"/>
        <v/>
      </c>
      <c r="U18" s="12" t="str">
        <f t="shared" si="11"/>
        <v/>
      </c>
      <c r="V18" s="12" t="str">
        <f t="shared" si="12"/>
        <v/>
      </c>
      <c r="W18" s="12" t="str">
        <f t="shared" si="13"/>
        <v/>
      </c>
      <c r="X18" s="12" t="str">
        <f t="shared" si="14"/>
        <v/>
      </c>
      <c r="Y18" s="12"/>
      <c r="Z18" s="9" t="str">
        <f t="shared" si="15"/>
        <v/>
      </c>
      <c r="AA18" s="9" t="str">
        <f t="shared" si="16"/>
        <v/>
      </c>
      <c r="AB18" s="9" t="str">
        <f t="shared" si="17"/>
        <v/>
      </c>
      <c r="AC18" s="9" t="str">
        <f t="shared" si="18"/>
        <v/>
      </c>
      <c r="AD18" s="9" t="str">
        <f t="shared" si="19"/>
        <v/>
      </c>
      <c r="AE18" s="9" t="str">
        <f t="shared" si="20"/>
        <v/>
      </c>
      <c r="AF18" s="9"/>
      <c r="AG18" s="12" t="str">
        <f t="shared" si="21"/>
        <v/>
      </c>
      <c r="AH18" s="12" t="str">
        <f t="shared" si="22"/>
        <v/>
      </c>
      <c r="AI18" s="12" t="str">
        <f t="shared" si="23"/>
        <v/>
      </c>
      <c r="AJ18" s="12" t="str">
        <f t="shared" si="24"/>
        <v/>
      </c>
      <c r="AK18" s="12" t="str">
        <f t="shared" si="25"/>
        <v/>
      </c>
      <c r="AL18" s="12" t="str">
        <f t="shared" si="26"/>
        <v/>
      </c>
      <c r="AM18" s="12"/>
      <c r="AN18" s="15" t="str">
        <f t="shared" si="27"/>
        <v/>
      </c>
      <c r="AO18" s="15" t="str">
        <f t="shared" si="28"/>
        <v/>
      </c>
      <c r="AP18" s="15" t="str">
        <f t="shared" si="29"/>
        <v/>
      </c>
      <c r="AQ18" s="15" t="str">
        <f t="shared" si="30"/>
        <v/>
      </c>
      <c r="AR18" s="15" t="str">
        <f t="shared" si="31"/>
        <v/>
      </c>
      <c r="AS18" s="15" t="str">
        <f t="shared" si="32"/>
        <v/>
      </c>
      <c r="AT18" s="15"/>
      <c r="AU18" s="11" t="str">
        <f t="shared" si="33"/>
        <v/>
      </c>
      <c r="AV18" s="11" t="str">
        <f t="shared" si="34"/>
        <v/>
      </c>
      <c r="AW18" s="11" t="str">
        <f t="shared" si="35"/>
        <v/>
      </c>
      <c r="AX18" s="11" t="str">
        <f t="shared" si="36"/>
        <v/>
      </c>
      <c r="AY18" s="11" t="str">
        <f t="shared" si="37"/>
        <v/>
      </c>
      <c r="AZ18" s="11" t="str">
        <f t="shared" si="38"/>
        <v/>
      </c>
      <c r="BA18" s="31"/>
      <c r="BB18" s="11" t="str">
        <f t="shared" si="39"/>
        <v/>
      </c>
      <c r="BC18" s="11" t="str">
        <f t="shared" si="40"/>
        <v/>
      </c>
      <c r="BD18" s="11" t="str">
        <f t="shared" si="41"/>
        <v/>
      </c>
      <c r="BE18" s="11" t="str">
        <f t="shared" si="42"/>
        <v/>
      </c>
      <c r="BF18" s="11" t="str">
        <f t="shared" si="43"/>
        <v/>
      </c>
      <c r="BG18" s="11" t="str">
        <f t="shared" si="44"/>
        <v/>
      </c>
    </row>
    <row r="19" spans="1:59">
      <c r="A19" s="20">
        <v>13</v>
      </c>
      <c r="B19" s="11" t="str">
        <f t="shared" si="1"/>
        <v/>
      </c>
      <c r="C19" s="29"/>
      <c r="D19" s="65" t="str">
        <f t="shared" si="2"/>
        <v/>
      </c>
      <c r="E19" s="10" t="str">
        <f t="shared" si="3"/>
        <v/>
      </c>
      <c r="F19" s="10" t="str">
        <f t="shared" si="4"/>
        <v/>
      </c>
      <c r="G19" s="31" t="str">
        <f t="shared" si="5"/>
        <v/>
      </c>
      <c r="H19" s="11" t="str">
        <f t="shared" si="6"/>
        <v/>
      </c>
      <c r="I19" s="61"/>
      <c r="J19" s="61"/>
      <c r="K19" s="61"/>
      <c r="L19" s="61"/>
      <c r="M19" s="61"/>
      <c r="N19" s="61"/>
      <c r="O19" s="67"/>
      <c r="P19" s="11" t="str">
        <f t="shared" si="7"/>
        <v/>
      </c>
      <c r="Q19" s="12" t="str">
        <f t="shared" si="8"/>
        <v/>
      </c>
      <c r="R19" s="12"/>
      <c r="S19" s="12" t="str">
        <f t="shared" si="9"/>
        <v/>
      </c>
      <c r="T19" s="12" t="str">
        <f t="shared" si="10"/>
        <v/>
      </c>
      <c r="U19" s="12" t="str">
        <f t="shared" si="11"/>
        <v/>
      </c>
      <c r="V19" s="12" t="str">
        <f t="shared" si="12"/>
        <v/>
      </c>
      <c r="W19" s="12" t="str">
        <f t="shared" si="13"/>
        <v/>
      </c>
      <c r="X19" s="12" t="str">
        <f t="shared" si="14"/>
        <v/>
      </c>
      <c r="Y19" s="12"/>
      <c r="Z19" s="9" t="str">
        <f t="shared" si="15"/>
        <v/>
      </c>
      <c r="AA19" s="9" t="str">
        <f t="shared" si="16"/>
        <v/>
      </c>
      <c r="AB19" s="9" t="str">
        <f t="shared" si="17"/>
        <v/>
      </c>
      <c r="AC19" s="9" t="str">
        <f t="shared" si="18"/>
        <v/>
      </c>
      <c r="AD19" s="9" t="str">
        <f t="shared" si="19"/>
        <v/>
      </c>
      <c r="AE19" s="9" t="str">
        <f t="shared" si="20"/>
        <v/>
      </c>
      <c r="AF19" s="9"/>
      <c r="AG19" s="12" t="str">
        <f t="shared" si="21"/>
        <v/>
      </c>
      <c r="AH19" s="12" t="str">
        <f t="shared" si="22"/>
        <v/>
      </c>
      <c r="AI19" s="12" t="str">
        <f t="shared" si="23"/>
        <v/>
      </c>
      <c r="AJ19" s="12" t="str">
        <f t="shared" si="24"/>
        <v/>
      </c>
      <c r="AK19" s="12" t="str">
        <f t="shared" si="25"/>
        <v/>
      </c>
      <c r="AL19" s="12" t="str">
        <f t="shared" si="26"/>
        <v/>
      </c>
      <c r="AM19" s="12"/>
      <c r="AN19" s="15" t="str">
        <f t="shared" si="27"/>
        <v/>
      </c>
      <c r="AO19" s="15" t="str">
        <f t="shared" si="28"/>
        <v/>
      </c>
      <c r="AP19" s="15" t="str">
        <f t="shared" si="29"/>
        <v/>
      </c>
      <c r="AQ19" s="15" t="str">
        <f t="shared" si="30"/>
        <v/>
      </c>
      <c r="AR19" s="15" t="str">
        <f t="shared" si="31"/>
        <v/>
      </c>
      <c r="AS19" s="15" t="str">
        <f t="shared" si="32"/>
        <v/>
      </c>
      <c r="AT19" s="15"/>
      <c r="AU19" s="11" t="str">
        <f t="shared" si="33"/>
        <v/>
      </c>
      <c r="AV19" s="11" t="str">
        <f t="shared" si="34"/>
        <v/>
      </c>
      <c r="AW19" s="11" t="str">
        <f t="shared" si="35"/>
        <v/>
      </c>
      <c r="AX19" s="11" t="str">
        <f t="shared" si="36"/>
        <v/>
      </c>
      <c r="AY19" s="11" t="str">
        <f t="shared" si="37"/>
        <v/>
      </c>
      <c r="AZ19" s="11" t="str">
        <f t="shared" si="38"/>
        <v/>
      </c>
      <c r="BA19" s="31"/>
      <c r="BB19" s="11" t="str">
        <f t="shared" si="39"/>
        <v/>
      </c>
      <c r="BC19" s="11" t="str">
        <f t="shared" si="40"/>
        <v/>
      </c>
      <c r="BD19" s="11" t="str">
        <f t="shared" si="41"/>
        <v/>
      </c>
      <c r="BE19" s="11" t="str">
        <f t="shared" si="42"/>
        <v/>
      </c>
      <c r="BF19" s="11" t="str">
        <f t="shared" si="43"/>
        <v/>
      </c>
      <c r="BG19" s="11" t="str">
        <f t="shared" si="44"/>
        <v/>
      </c>
    </row>
    <row r="20" spans="1:59">
      <c r="A20" s="20">
        <v>14</v>
      </c>
      <c r="B20" s="11" t="str">
        <f t="shared" si="1"/>
        <v/>
      </c>
      <c r="C20" s="29"/>
      <c r="D20" s="65" t="str">
        <f t="shared" si="2"/>
        <v/>
      </c>
      <c r="E20" s="10" t="str">
        <f t="shared" si="3"/>
        <v/>
      </c>
      <c r="F20" s="10" t="str">
        <f t="shared" si="4"/>
        <v/>
      </c>
      <c r="G20" s="31" t="str">
        <f t="shared" si="5"/>
        <v/>
      </c>
      <c r="H20" s="11" t="str">
        <f t="shared" si="6"/>
        <v/>
      </c>
      <c r="I20" s="61"/>
      <c r="J20" s="61"/>
      <c r="K20" s="61"/>
      <c r="L20" s="61"/>
      <c r="M20" s="61"/>
      <c r="N20" s="61"/>
      <c r="O20" s="67"/>
      <c r="P20" s="11" t="str">
        <f t="shared" si="7"/>
        <v/>
      </c>
      <c r="Q20" s="12" t="str">
        <f t="shared" si="8"/>
        <v/>
      </c>
      <c r="R20" s="12"/>
      <c r="S20" s="12" t="str">
        <f t="shared" si="9"/>
        <v/>
      </c>
      <c r="T20" s="12" t="str">
        <f t="shared" si="10"/>
        <v/>
      </c>
      <c r="U20" s="12" t="str">
        <f t="shared" si="11"/>
        <v/>
      </c>
      <c r="V20" s="12" t="str">
        <f t="shared" si="12"/>
        <v/>
      </c>
      <c r="W20" s="12" t="str">
        <f t="shared" si="13"/>
        <v/>
      </c>
      <c r="X20" s="12" t="str">
        <f t="shared" si="14"/>
        <v/>
      </c>
      <c r="Y20" s="12"/>
      <c r="Z20" s="9" t="str">
        <f t="shared" si="15"/>
        <v/>
      </c>
      <c r="AA20" s="9" t="str">
        <f t="shared" si="16"/>
        <v/>
      </c>
      <c r="AB20" s="9" t="str">
        <f t="shared" si="17"/>
        <v/>
      </c>
      <c r="AC20" s="9" t="str">
        <f t="shared" si="18"/>
        <v/>
      </c>
      <c r="AD20" s="9" t="str">
        <f t="shared" si="19"/>
        <v/>
      </c>
      <c r="AE20" s="9" t="str">
        <f t="shared" si="20"/>
        <v/>
      </c>
      <c r="AF20" s="9"/>
      <c r="AG20" s="12" t="str">
        <f t="shared" si="21"/>
        <v/>
      </c>
      <c r="AH20" s="12" t="str">
        <f t="shared" si="22"/>
        <v/>
      </c>
      <c r="AI20" s="12" t="str">
        <f t="shared" si="23"/>
        <v/>
      </c>
      <c r="AJ20" s="12" t="str">
        <f t="shared" si="24"/>
        <v/>
      </c>
      <c r="AK20" s="12" t="str">
        <f t="shared" si="25"/>
        <v/>
      </c>
      <c r="AL20" s="12" t="str">
        <f t="shared" si="26"/>
        <v/>
      </c>
      <c r="AM20" s="12"/>
      <c r="AN20" s="15" t="str">
        <f t="shared" si="27"/>
        <v/>
      </c>
      <c r="AO20" s="15" t="str">
        <f t="shared" si="28"/>
        <v/>
      </c>
      <c r="AP20" s="15" t="str">
        <f t="shared" si="29"/>
        <v/>
      </c>
      <c r="AQ20" s="15" t="str">
        <f t="shared" si="30"/>
        <v/>
      </c>
      <c r="AR20" s="15" t="str">
        <f t="shared" si="31"/>
        <v/>
      </c>
      <c r="AS20" s="15" t="str">
        <f t="shared" si="32"/>
        <v/>
      </c>
      <c r="AT20" s="15"/>
      <c r="AU20" s="11" t="str">
        <f t="shared" si="33"/>
        <v/>
      </c>
      <c r="AV20" s="11" t="str">
        <f t="shared" si="34"/>
        <v/>
      </c>
      <c r="AW20" s="11" t="str">
        <f t="shared" si="35"/>
        <v/>
      </c>
      <c r="AX20" s="11" t="str">
        <f t="shared" si="36"/>
        <v/>
      </c>
      <c r="AY20" s="11" t="str">
        <f t="shared" si="37"/>
        <v/>
      </c>
      <c r="AZ20" s="11" t="str">
        <f t="shared" si="38"/>
        <v/>
      </c>
      <c r="BA20" s="31"/>
      <c r="BB20" s="11" t="str">
        <f t="shared" si="39"/>
        <v/>
      </c>
      <c r="BC20" s="11" t="str">
        <f t="shared" si="40"/>
        <v/>
      </c>
      <c r="BD20" s="11" t="str">
        <f t="shared" si="41"/>
        <v/>
      </c>
      <c r="BE20" s="11" t="str">
        <f t="shared" si="42"/>
        <v/>
      </c>
      <c r="BF20" s="11" t="str">
        <f t="shared" si="43"/>
        <v/>
      </c>
      <c r="BG20" s="11" t="str">
        <f t="shared" si="44"/>
        <v/>
      </c>
    </row>
    <row r="21" spans="1:59">
      <c r="A21" s="20">
        <v>15</v>
      </c>
      <c r="B21" s="11" t="str">
        <f t="shared" si="1"/>
        <v/>
      </c>
      <c r="C21" s="29"/>
      <c r="D21" s="65" t="str">
        <f t="shared" si="2"/>
        <v/>
      </c>
      <c r="E21" s="10" t="str">
        <f t="shared" si="3"/>
        <v/>
      </c>
      <c r="F21" s="10" t="str">
        <f t="shared" si="4"/>
        <v/>
      </c>
      <c r="G21" s="31" t="str">
        <f t="shared" si="5"/>
        <v/>
      </c>
      <c r="H21" s="11" t="str">
        <f t="shared" si="6"/>
        <v/>
      </c>
      <c r="I21" s="61"/>
      <c r="J21" s="61"/>
      <c r="K21" s="61"/>
      <c r="L21" s="61"/>
      <c r="M21" s="61"/>
      <c r="N21" s="61"/>
      <c r="O21" s="67"/>
      <c r="P21" s="11" t="str">
        <f t="shared" si="7"/>
        <v/>
      </c>
      <c r="Q21" s="12" t="str">
        <f t="shared" si="8"/>
        <v/>
      </c>
      <c r="R21" s="12"/>
      <c r="S21" s="12" t="str">
        <f t="shared" si="9"/>
        <v/>
      </c>
      <c r="T21" s="12" t="str">
        <f t="shared" si="10"/>
        <v/>
      </c>
      <c r="U21" s="12" t="str">
        <f t="shared" si="11"/>
        <v/>
      </c>
      <c r="V21" s="12" t="str">
        <f t="shared" si="12"/>
        <v/>
      </c>
      <c r="W21" s="12" t="str">
        <f t="shared" si="13"/>
        <v/>
      </c>
      <c r="X21" s="12" t="str">
        <f t="shared" si="14"/>
        <v/>
      </c>
      <c r="Y21" s="12"/>
      <c r="Z21" s="9" t="str">
        <f t="shared" si="15"/>
        <v/>
      </c>
      <c r="AA21" s="9" t="str">
        <f t="shared" si="16"/>
        <v/>
      </c>
      <c r="AB21" s="9" t="str">
        <f t="shared" si="17"/>
        <v/>
      </c>
      <c r="AC21" s="9" t="str">
        <f t="shared" si="18"/>
        <v/>
      </c>
      <c r="AD21" s="9" t="str">
        <f t="shared" si="19"/>
        <v/>
      </c>
      <c r="AE21" s="9" t="str">
        <f t="shared" si="20"/>
        <v/>
      </c>
      <c r="AF21" s="9"/>
      <c r="AG21" s="12" t="str">
        <f t="shared" si="21"/>
        <v/>
      </c>
      <c r="AH21" s="12" t="str">
        <f t="shared" si="22"/>
        <v/>
      </c>
      <c r="AI21" s="12" t="str">
        <f t="shared" si="23"/>
        <v/>
      </c>
      <c r="AJ21" s="12" t="str">
        <f t="shared" si="24"/>
        <v/>
      </c>
      <c r="AK21" s="12" t="str">
        <f t="shared" si="25"/>
        <v/>
      </c>
      <c r="AL21" s="12" t="str">
        <f t="shared" si="26"/>
        <v/>
      </c>
      <c r="AM21" s="12"/>
      <c r="AN21" s="15" t="str">
        <f t="shared" si="27"/>
        <v/>
      </c>
      <c r="AO21" s="15" t="str">
        <f t="shared" si="28"/>
        <v/>
      </c>
      <c r="AP21" s="15" t="str">
        <f t="shared" si="29"/>
        <v/>
      </c>
      <c r="AQ21" s="15" t="str">
        <f t="shared" si="30"/>
        <v/>
      </c>
      <c r="AR21" s="15" t="str">
        <f t="shared" si="31"/>
        <v/>
      </c>
      <c r="AS21" s="15" t="str">
        <f t="shared" si="32"/>
        <v/>
      </c>
      <c r="AT21" s="15"/>
      <c r="AU21" s="11" t="str">
        <f t="shared" si="33"/>
        <v/>
      </c>
      <c r="AV21" s="11" t="str">
        <f t="shared" si="34"/>
        <v/>
      </c>
      <c r="AW21" s="11" t="str">
        <f t="shared" si="35"/>
        <v/>
      </c>
      <c r="AX21" s="11" t="str">
        <f t="shared" si="36"/>
        <v/>
      </c>
      <c r="AY21" s="11" t="str">
        <f t="shared" si="37"/>
        <v/>
      </c>
      <c r="AZ21" s="11" t="str">
        <f t="shared" si="38"/>
        <v/>
      </c>
      <c r="BA21" s="31"/>
      <c r="BB21" s="11" t="str">
        <f t="shared" si="39"/>
        <v/>
      </c>
      <c r="BC21" s="11" t="str">
        <f t="shared" si="40"/>
        <v/>
      </c>
      <c r="BD21" s="11" t="str">
        <f t="shared" si="41"/>
        <v/>
      </c>
      <c r="BE21" s="11" t="str">
        <f t="shared" si="42"/>
        <v/>
      </c>
      <c r="BF21" s="11" t="str">
        <f t="shared" si="43"/>
        <v/>
      </c>
      <c r="BG21" s="11" t="str">
        <f t="shared" si="44"/>
        <v/>
      </c>
    </row>
    <row r="22" spans="1:59">
      <c r="A22" s="20">
        <v>16</v>
      </c>
      <c r="B22" s="11" t="str">
        <f t="shared" si="1"/>
        <v/>
      </c>
      <c r="C22" s="29"/>
      <c r="D22" s="65" t="str">
        <f t="shared" si="2"/>
        <v/>
      </c>
      <c r="E22" s="10" t="str">
        <f t="shared" si="3"/>
        <v/>
      </c>
      <c r="F22" s="10" t="str">
        <f t="shared" si="4"/>
        <v/>
      </c>
      <c r="G22" s="31" t="str">
        <f t="shared" si="5"/>
        <v/>
      </c>
      <c r="H22" s="11" t="str">
        <f t="shared" si="6"/>
        <v/>
      </c>
      <c r="I22" s="61"/>
      <c r="J22" s="61"/>
      <c r="K22" s="61"/>
      <c r="L22" s="61"/>
      <c r="M22" s="61"/>
      <c r="N22" s="61"/>
      <c r="O22" s="67"/>
      <c r="P22" s="11" t="str">
        <f t="shared" si="7"/>
        <v/>
      </c>
      <c r="Q22" s="12" t="str">
        <f t="shared" si="8"/>
        <v/>
      </c>
      <c r="R22" s="12"/>
      <c r="S22" s="12" t="str">
        <f t="shared" si="9"/>
        <v/>
      </c>
      <c r="T22" s="12" t="str">
        <f t="shared" si="10"/>
        <v/>
      </c>
      <c r="U22" s="12" t="str">
        <f t="shared" si="11"/>
        <v/>
      </c>
      <c r="V22" s="12" t="str">
        <f t="shared" si="12"/>
        <v/>
      </c>
      <c r="W22" s="12" t="str">
        <f t="shared" si="13"/>
        <v/>
      </c>
      <c r="X22" s="12" t="str">
        <f t="shared" si="14"/>
        <v/>
      </c>
      <c r="Y22" s="12"/>
      <c r="Z22" s="9" t="str">
        <f t="shared" si="15"/>
        <v/>
      </c>
      <c r="AA22" s="9" t="str">
        <f t="shared" si="16"/>
        <v/>
      </c>
      <c r="AB22" s="9" t="str">
        <f t="shared" si="17"/>
        <v/>
      </c>
      <c r="AC22" s="9" t="str">
        <f t="shared" si="18"/>
        <v/>
      </c>
      <c r="AD22" s="9" t="str">
        <f t="shared" si="19"/>
        <v/>
      </c>
      <c r="AE22" s="9" t="str">
        <f t="shared" si="20"/>
        <v/>
      </c>
      <c r="AF22" s="9"/>
      <c r="AG22" s="12" t="str">
        <f t="shared" si="21"/>
        <v/>
      </c>
      <c r="AH22" s="12" t="str">
        <f t="shared" si="22"/>
        <v/>
      </c>
      <c r="AI22" s="12" t="str">
        <f t="shared" si="23"/>
        <v/>
      </c>
      <c r="AJ22" s="12" t="str">
        <f t="shared" si="24"/>
        <v/>
      </c>
      <c r="AK22" s="12" t="str">
        <f t="shared" si="25"/>
        <v/>
      </c>
      <c r="AL22" s="12" t="str">
        <f t="shared" si="26"/>
        <v/>
      </c>
      <c r="AM22" s="12"/>
      <c r="AN22" s="15" t="str">
        <f t="shared" si="27"/>
        <v/>
      </c>
      <c r="AO22" s="15" t="str">
        <f t="shared" si="28"/>
        <v/>
      </c>
      <c r="AP22" s="15" t="str">
        <f t="shared" si="29"/>
        <v/>
      </c>
      <c r="AQ22" s="15" t="str">
        <f t="shared" si="30"/>
        <v/>
      </c>
      <c r="AR22" s="15" t="str">
        <f t="shared" si="31"/>
        <v/>
      </c>
      <c r="AS22" s="15" t="str">
        <f t="shared" si="32"/>
        <v/>
      </c>
      <c r="AT22" s="15"/>
      <c r="AU22" s="11" t="str">
        <f t="shared" si="33"/>
        <v/>
      </c>
      <c r="AV22" s="11" t="str">
        <f t="shared" si="34"/>
        <v/>
      </c>
      <c r="AW22" s="11" t="str">
        <f t="shared" si="35"/>
        <v/>
      </c>
      <c r="AX22" s="11" t="str">
        <f t="shared" si="36"/>
        <v/>
      </c>
      <c r="AY22" s="11" t="str">
        <f t="shared" si="37"/>
        <v/>
      </c>
      <c r="AZ22" s="11" t="str">
        <f t="shared" si="38"/>
        <v/>
      </c>
      <c r="BA22" s="31"/>
      <c r="BB22" s="11" t="str">
        <f t="shared" si="39"/>
        <v/>
      </c>
      <c r="BC22" s="11" t="str">
        <f t="shared" si="40"/>
        <v/>
      </c>
      <c r="BD22" s="11" t="str">
        <f t="shared" si="41"/>
        <v/>
      </c>
      <c r="BE22" s="11" t="str">
        <f t="shared" si="42"/>
        <v/>
      </c>
      <c r="BF22" s="11" t="str">
        <f t="shared" si="43"/>
        <v/>
      </c>
      <c r="BG22" s="11" t="str">
        <f t="shared" si="44"/>
        <v/>
      </c>
    </row>
    <row r="23" spans="1:59">
      <c r="A23" s="20">
        <v>17</v>
      </c>
      <c r="B23" s="11" t="str">
        <f t="shared" si="1"/>
        <v/>
      </c>
      <c r="C23" s="29"/>
      <c r="D23" s="65" t="str">
        <f t="shared" si="2"/>
        <v/>
      </c>
      <c r="E23" s="10" t="str">
        <f t="shared" si="3"/>
        <v/>
      </c>
      <c r="F23" s="10" t="str">
        <f t="shared" si="4"/>
        <v/>
      </c>
      <c r="G23" s="31" t="str">
        <f t="shared" si="5"/>
        <v/>
      </c>
      <c r="H23" s="11" t="str">
        <f t="shared" si="6"/>
        <v/>
      </c>
      <c r="I23" s="61"/>
      <c r="J23" s="61"/>
      <c r="K23" s="61"/>
      <c r="L23" s="61"/>
      <c r="M23" s="61"/>
      <c r="N23" s="61"/>
      <c r="O23" s="67"/>
      <c r="P23" s="11" t="str">
        <f t="shared" si="7"/>
        <v/>
      </c>
      <c r="Q23" s="12" t="str">
        <f t="shared" si="8"/>
        <v/>
      </c>
      <c r="R23" s="12"/>
      <c r="S23" s="12" t="str">
        <f t="shared" si="9"/>
        <v/>
      </c>
      <c r="T23" s="12" t="str">
        <f t="shared" si="10"/>
        <v/>
      </c>
      <c r="U23" s="12" t="str">
        <f t="shared" si="11"/>
        <v/>
      </c>
      <c r="V23" s="12" t="str">
        <f t="shared" si="12"/>
        <v/>
      </c>
      <c r="W23" s="12" t="str">
        <f t="shared" si="13"/>
        <v/>
      </c>
      <c r="X23" s="12" t="str">
        <f t="shared" si="14"/>
        <v/>
      </c>
      <c r="Y23" s="12"/>
      <c r="Z23" s="9" t="str">
        <f t="shared" si="15"/>
        <v/>
      </c>
      <c r="AA23" s="9" t="str">
        <f t="shared" si="16"/>
        <v/>
      </c>
      <c r="AB23" s="9" t="str">
        <f t="shared" si="17"/>
        <v/>
      </c>
      <c r="AC23" s="9" t="str">
        <f t="shared" si="18"/>
        <v/>
      </c>
      <c r="AD23" s="9" t="str">
        <f t="shared" si="19"/>
        <v/>
      </c>
      <c r="AE23" s="9" t="str">
        <f t="shared" si="20"/>
        <v/>
      </c>
      <c r="AF23" s="9"/>
      <c r="AG23" s="12" t="str">
        <f t="shared" si="21"/>
        <v/>
      </c>
      <c r="AH23" s="12" t="str">
        <f t="shared" si="22"/>
        <v/>
      </c>
      <c r="AI23" s="12" t="str">
        <f t="shared" si="23"/>
        <v/>
      </c>
      <c r="AJ23" s="12" t="str">
        <f t="shared" si="24"/>
        <v/>
      </c>
      <c r="AK23" s="12" t="str">
        <f t="shared" si="25"/>
        <v/>
      </c>
      <c r="AL23" s="12" t="str">
        <f t="shared" si="26"/>
        <v/>
      </c>
      <c r="AM23" s="12"/>
      <c r="AN23" s="15" t="str">
        <f t="shared" si="27"/>
        <v/>
      </c>
      <c r="AO23" s="15" t="str">
        <f t="shared" si="28"/>
        <v/>
      </c>
      <c r="AP23" s="15" t="str">
        <f t="shared" si="29"/>
        <v/>
      </c>
      <c r="AQ23" s="15" t="str">
        <f t="shared" si="30"/>
        <v/>
      </c>
      <c r="AR23" s="15" t="str">
        <f t="shared" si="31"/>
        <v/>
      </c>
      <c r="AS23" s="15" t="str">
        <f t="shared" si="32"/>
        <v/>
      </c>
      <c r="AT23" s="15"/>
      <c r="AU23" s="11" t="str">
        <f t="shared" si="33"/>
        <v/>
      </c>
      <c r="AV23" s="11" t="str">
        <f t="shared" si="34"/>
        <v/>
      </c>
      <c r="AW23" s="11" t="str">
        <f t="shared" si="35"/>
        <v/>
      </c>
      <c r="AX23" s="11" t="str">
        <f t="shared" si="36"/>
        <v/>
      </c>
      <c r="AY23" s="11" t="str">
        <f t="shared" si="37"/>
        <v/>
      </c>
      <c r="AZ23" s="11" t="str">
        <f t="shared" si="38"/>
        <v/>
      </c>
      <c r="BA23" s="31"/>
      <c r="BB23" s="11" t="str">
        <f t="shared" si="39"/>
        <v/>
      </c>
      <c r="BC23" s="11" t="str">
        <f t="shared" si="40"/>
        <v/>
      </c>
      <c r="BD23" s="11" t="str">
        <f t="shared" si="41"/>
        <v/>
      </c>
      <c r="BE23" s="11" t="str">
        <f t="shared" si="42"/>
        <v/>
      </c>
      <c r="BF23" s="11" t="str">
        <f t="shared" si="43"/>
        <v/>
      </c>
      <c r="BG23" s="11" t="str">
        <f t="shared" si="44"/>
        <v/>
      </c>
    </row>
    <row r="24" spans="1:59">
      <c r="A24" s="20">
        <v>18</v>
      </c>
      <c r="B24" s="11" t="str">
        <f t="shared" si="1"/>
        <v/>
      </c>
      <c r="C24" s="29"/>
      <c r="D24" s="65" t="str">
        <f t="shared" si="2"/>
        <v/>
      </c>
      <c r="E24" s="10" t="str">
        <f t="shared" si="3"/>
        <v/>
      </c>
      <c r="F24" s="10" t="str">
        <f t="shared" si="4"/>
        <v/>
      </c>
      <c r="G24" s="31" t="str">
        <f t="shared" si="5"/>
        <v/>
      </c>
      <c r="H24" s="11" t="str">
        <f t="shared" si="6"/>
        <v/>
      </c>
      <c r="I24" s="61"/>
      <c r="J24" s="61"/>
      <c r="K24" s="61"/>
      <c r="L24" s="61"/>
      <c r="M24" s="61"/>
      <c r="N24" s="61"/>
      <c r="O24" s="67"/>
      <c r="P24" s="11" t="str">
        <f t="shared" si="7"/>
        <v/>
      </c>
      <c r="Q24" s="12" t="str">
        <f t="shared" si="8"/>
        <v/>
      </c>
      <c r="R24" s="12"/>
      <c r="S24" s="12" t="str">
        <f t="shared" si="9"/>
        <v/>
      </c>
      <c r="T24" s="12" t="str">
        <f t="shared" si="10"/>
        <v/>
      </c>
      <c r="U24" s="12" t="str">
        <f t="shared" si="11"/>
        <v/>
      </c>
      <c r="V24" s="12" t="str">
        <f t="shared" si="12"/>
        <v/>
      </c>
      <c r="W24" s="12" t="str">
        <f t="shared" si="13"/>
        <v/>
      </c>
      <c r="X24" s="12" t="str">
        <f t="shared" si="14"/>
        <v/>
      </c>
      <c r="Y24" s="12"/>
      <c r="Z24" s="9" t="str">
        <f t="shared" si="15"/>
        <v/>
      </c>
      <c r="AA24" s="9" t="str">
        <f t="shared" si="16"/>
        <v/>
      </c>
      <c r="AB24" s="9" t="str">
        <f t="shared" si="17"/>
        <v/>
      </c>
      <c r="AC24" s="9" t="str">
        <f t="shared" si="18"/>
        <v/>
      </c>
      <c r="AD24" s="9" t="str">
        <f t="shared" si="19"/>
        <v/>
      </c>
      <c r="AE24" s="9" t="str">
        <f t="shared" si="20"/>
        <v/>
      </c>
      <c r="AF24" s="9"/>
      <c r="AG24" s="12" t="str">
        <f t="shared" si="21"/>
        <v/>
      </c>
      <c r="AH24" s="12" t="str">
        <f t="shared" si="22"/>
        <v/>
      </c>
      <c r="AI24" s="12" t="str">
        <f t="shared" si="23"/>
        <v/>
      </c>
      <c r="AJ24" s="12" t="str">
        <f t="shared" si="24"/>
        <v/>
      </c>
      <c r="AK24" s="12" t="str">
        <f t="shared" si="25"/>
        <v/>
      </c>
      <c r="AL24" s="12" t="str">
        <f t="shared" si="26"/>
        <v/>
      </c>
      <c r="AM24" s="12"/>
      <c r="AN24" s="15" t="str">
        <f t="shared" si="27"/>
        <v/>
      </c>
      <c r="AO24" s="15" t="str">
        <f t="shared" si="28"/>
        <v/>
      </c>
      <c r="AP24" s="15" t="str">
        <f t="shared" si="29"/>
        <v/>
      </c>
      <c r="AQ24" s="15" t="str">
        <f t="shared" si="30"/>
        <v/>
      </c>
      <c r="AR24" s="15" t="str">
        <f t="shared" si="31"/>
        <v/>
      </c>
      <c r="AS24" s="15" t="str">
        <f t="shared" si="32"/>
        <v/>
      </c>
      <c r="AT24" s="15"/>
      <c r="AU24" s="11" t="str">
        <f t="shared" si="33"/>
        <v/>
      </c>
      <c r="AV24" s="11" t="str">
        <f t="shared" si="34"/>
        <v/>
      </c>
      <c r="AW24" s="11" t="str">
        <f t="shared" si="35"/>
        <v/>
      </c>
      <c r="AX24" s="11" t="str">
        <f t="shared" si="36"/>
        <v/>
      </c>
      <c r="AY24" s="11" t="str">
        <f t="shared" si="37"/>
        <v/>
      </c>
      <c r="AZ24" s="11" t="str">
        <f t="shared" si="38"/>
        <v/>
      </c>
      <c r="BA24" s="31"/>
      <c r="BB24" s="11" t="str">
        <f t="shared" si="39"/>
        <v/>
      </c>
      <c r="BC24" s="11" t="str">
        <f t="shared" si="40"/>
        <v/>
      </c>
      <c r="BD24" s="11" t="str">
        <f t="shared" si="41"/>
        <v/>
      </c>
      <c r="BE24" s="11" t="str">
        <f t="shared" si="42"/>
        <v/>
      </c>
      <c r="BF24" s="11" t="str">
        <f t="shared" si="43"/>
        <v/>
      </c>
      <c r="BG24" s="11" t="str">
        <f t="shared" si="44"/>
        <v/>
      </c>
    </row>
    <row r="25" spans="1:59">
      <c r="A25" s="20">
        <v>19</v>
      </c>
      <c r="B25" s="11" t="str">
        <f t="shared" si="1"/>
        <v/>
      </c>
      <c r="C25" s="29"/>
      <c r="D25" s="65" t="str">
        <f t="shared" si="2"/>
        <v/>
      </c>
      <c r="E25" s="10" t="str">
        <f t="shared" si="3"/>
        <v/>
      </c>
      <c r="F25" s="10" t="str">
        <f t="shared" si="4"/>
        <v/>
      </c>
      <c r="G25" s="31" t="str">
        <f t="shared" si="5"/>
        <v/>
      </c>
      <c r="H25" s="11" t="str">
        <f t="shared" si="6"/>
        <v/>
      </c>
      <c r="I25" s="61"/>
      <c r="J25" s="61"/>
      <c r="K25" s="61"/>
      <c r="L25" s="61"/>
      <c r="M25" s="61"/>
      <c r="N25" s="61"/>
      <c r="O25" s="67"/>
      <c r="P25" s="11" t="str">
        <f t="shared" si="7"/>
        <v/>
      </c>
      <c r="Q25" s="12" t="str">
        <f t="shared" si="8"/>
        <v/>
      </c>
      <c r="R25" s="12"/>
      <c r="S25" s="12" t="str">
        <f t="shared" si="9"/>
        <v/>
      </c>
      <c r="T25" s="12" t="str">
        <f t="shared" si="10"/>
        <v/>
      </c>
      <c r="U25" s="12" t="str">
        <f t="shared" si="11"/>
        <v/>
      </c>
      <c r="V25" s="12" t="str">
        <f t="shared" si="12"/>
        <v/>
      </c>
      <c r="W25" s="12" t="str">
        <f t="shared" si="13"/>
        <v/>
      </c>
      <c r="X25" s="12" t="str">
        <f t="shared" si="14"/>
        <v/>
      </c>
      <c r="Y25" s="12"/>
      <c r="Z25" s="9" t="str">
        <f t="shared" si="15"/>
        <v/>
      </c>
      <c r="AA25" s="9" t="str">
        <f t="shared" si="16"/>
        <v/>
      </c>
      <c r="AB25" s="9" t="str">
        <f t="shared" si="17"/>
        <v/>
      </c>
      <c r="AC25" s="9" t="str">
        <f t="shared" si="18"/>
        <v/>
      </c>
      <c r="AD25" s="9" t="str">
        <f t="shared" si="19"/>
        <v/>
      </c>
      <c r="AE25" s="9" t="str">
        <f t="shared" si="20"/>
        <v/>
      </c>
      <c r="AF25" s="9"/>
      <c r="AG25" s="12" t="str">
        <f t="shared" si="21"/>
        <v/>
      </c>
      <c r="AH25" s="12" t="str">
        <f t="shared" si="22"/>
        <v/>
      </c>
      <c r="AI25" s="12" t="str">
        <f t="shared" si="23"/>
        <v/>
      </c>
      <c r="AJ25" s="12" t="str">
        <f t="shared" si="24"/>
        <v/>
      </c>
      <c r="AK25" s="12" t="str">
        <f t="shared" si="25"/>
        <v/>
      </c>
      <c r="AL25" s="12" t="str">
        <f t="shared" si="26"/>
        <v/>
      </c>
      <c r="AM25" s="12"/>
      <c r="AN25" s="15" t="str">
        <f t="shared" si="27"/>
        <v/>
      </c>
      <c r="AO25" s="15" t="str">
        <f t="shared" si="28"/>
        <v/>
      </c>
      <c r="AP25" s="15" t="str">
        <f t="shared" si="29"/>
        <v/>
      </c>
      <c r="AQ25" s="15" t="str">
        <f t="shared" si="30"/>
        <v/>
      </c>
      <c r="AR25" s="15" t="str">
        <f t="shared" si="31"/>
        <v/>
      </c>
      <c r="AS25" s="15" t="str">
        <f t="shared" si="32"/>
        <v/>
      </c>
      <c r="AT25" s="15"/>
      <c r="AU25" s="11" t="str">
        <f t="shared" si="33"/>
        <v/>
      </c>
      <c r="AV25" s="11" t="str">
        <f t="shared" si="34"/>
        <v/>
      </c>
      <c r="AW25" s="11" t="str">
        <f t="shared" si="35"/>
        <v/>
      </c>
      <c r="AX25" s="11" t="str">
        <f t="shared" si="36"/>
        <v/>
      </c>
      <c r="AY25" s="11" t="str">
        <f t="shared" si="37"/>
        <v/>
      </c>
      <c r="AZ25" s="11" t="str">
        <f t="shared" si="38"/>
        <v/>
      </c>
      <c r="BA25" s="31"/>
      <c r="BB25" s="11" t="str">
        <f t="shared" si="39"/>
        <v/>
      </c>
      <c r="BC25" s="11" t="str">
        <f t="shared" si="40"/>
        <v/>
      </c>
      <c r="BD25" s="11" t="str">
        <f t="shared" si="41"/>
        <v/>
      </c>
      <c r="BE25" s="11" t="str">
        <f t="shared" si="42"/>
        <v/>
      </c>
      <c r="BF25" s="11" t="str">
        <f t="shared" si="43"/>
        <v/>
      </c>
      <c r="BG25" s="11" t="str">
        <f t="shared" si="44"/>
        <v/>
      </c>
    </row>
    <row r="26" spans="1:59">
      <c r="A26" s="20">
        <v>20</v>
      </c>
      <c r="B26" s="11" t="str">
        <f t="shared" si="1"/>
        <v/>
      </c>
      <c r="C26" s="29"/>
      <c r="D26" s="65" t="str">
        <f t="shared" si="2"/>
        <v/>
      </c>
      <c r="E26" s="10" t="str">
        <f t="shared" si="3"/>
        <v/>
      </c>
      <c r="F26" s="10" t="str">
        <f t="shared" si="4"/>
        <v/>
      </c>
      <c r="G26" s="31" t="str">
        <f t="shared" si="5"/>
        <v/>
      </c>
      <c r="H26" s="11" t="str">
        <f t="shared" si="6"/>
        <v/>
      </c>
      <c r="I26" s="61"/>
      <c r="J26" s="61"/>
      <c r="K26" s="61"/>
      <c r="L26" s="61"/>
      <c r="M26" s="61"/>
      <c r="N26" s="61"/>
      <c r="O26" s="67"/>
      <c r="P26" s="11" t="str">
        <f t="shared" si="7"/>
        <v/>
      </c>
      <c r="Q26" s="12" t="str">
        <f t="shared" si="8"/>
        <v/>
      </c>
      <c r="R26" s="12"/>
      <c r="S26" s="12" t="str">
        <f t="shared" si="9"/>
        <v/>
      </c>
      <c r="T26" s="12" t="str">
        <f t="shared" si="10"/>
        <v/>
      </c>
      <c r="U26" s="12" t="str">
        <f t="shared" si="11"/>
        <v/>
      </c>
      <c r="V26" s="12" t="str">
        <f t="shared" si="12"/>
        <v/>
      </c>
      <c r="W26" s="12" t="str">
        <f t="shared" si="13"/>
        <v/>
      </c>
      <c r="X26" s="12" t="str">
        <f t="shared" si="14"/>
        <v/>
      </c>
      <c r="Y26" s="12"/>
      <c r="Z26" s="9" t="str">
        <f t="shared" si="15"/>
        <v/>
      </c>
      <c r="AA26" s="9" t="str">
        <f t="shared" si="16"/>
        <v/>
      </c>
      <c r="AB26" s="9" t="str">
        <f t="shared" si="17"/>
        <v/>
      </c>
      <c r="AC26" s="9" t="str">
        <f t="shared" si="18"/>
        <v/>
      </c>
      <c r="AD26" s="9" t="str">
        <f t="shared" si="19"/>
        <v/>
      </c>
      <c r="AE26" s="9" t="str">
        <f t="shared" si="20"/>
        <v/>
      </c>
      <c r="AF26" s="9"/>
      <c r="AG26" s="12" t="str">
        <f t="shared" si="21"/>
        <v/>
      </c>
      <c r="AH26" s="12" t="str">
        <f t="shared" si="22"/>
        <v/>
      </c>
      <c r="AI26" s="12" t="str">
        <f t="shared" si="23"/>
        <v/>
      </c>
      <c r="AJ26" s="12" t="str">
        <f t="shared" si="24"/>
        <v/>
      </c>
      <c r="AK26" s="12" t="str">
        <f t="shared" si="25"/>
        <v/>
      </c>
      <c r="AL26" s="12" t="str">
        <f t="shared" si="26"/>
        <v/>
      </c>
      <c r="AM26" s="12"/>
      <c r="AN26" s="15" t="str">
        <f t="shared" si="27"/>
        <v/>
      </c>
      <c r="AO26" s="15" t="str">
        <f t="shared" si="28"/>
        <v/>
      </c>
      <c r="AP26" s="15" t="str">
        <f t="shared" si="29"/>
        <v/>
      </c>
      <c r="AQ26" s="15" t="str">
        <f t="shared" si="30"/>
        <v/>
      </c>
      <c r="AR26" s="15" t="str">
        <f t="shared" si="31"/>
        <v/>
      </c>
      <c r="AS26" s="15" t="str">
        <f t="shared" si="32"/>
        <v/>
      </c>
      <c r="AT26" s="15"/>
      <c r="AU26" s="11" t="str">
        <f t="shared" si="33"/>
        <v/>
      </c>
      <c r="AV26" s="11" t="str">
        <f t="shared" si="34"/>
        <v/>
      </c>
      <c r="AW26" s="11" t="str">
        <f t="shared" si="35"/>
        <v/>
      </c>
      <c r="AX26" s="11" t="str">
        <f t="shared" si="36"/>
        <v/>
      </c>
      <c r="AY26" s="11" t="str">
        <f t="shared" si="37"/>
        <v/>
      </c>
      <c r="AZ26" s="11" t="str">
        <f t="shared" si="38"/>
        <v/>
      </c>
      <c r="BA26" s="31"/>
      <c r="BB26" s="11" t="str">
        <f t="shared" si="39"/>
        <v/>
      </c>
      <c r="BC26" s="11" t="str">
        <f t="shared" si="40"/>
        <v/>
      </c>
      <c r="BD26" s="11" t="str">
        <f t="shared" si="41"/>
        <v/>
      </c>
      <c r="BE26" s="11" t="str">
        <f t="shared" si="42"/>
        <v/>
      </c>
      <c r="BF26" s="11" t="str">
        <f t="shared" si="43"/>
        <v/>
      </c>
      <c r="BG26" s="11" t="str">
        <f t="shared" si="44"/>
        <v/>
      </c>
    </row>
    <row r="27" spans="1:59">
      <c r="B27" s="11" t="str">
        <f t="shared" si="1"/>
        <v/>
      </c>
      <c r="C27" s="29"/>
      <c r="D27" s="65" t="str">
        <f t="shared" si="2"/>
        <v/>
      </c>
      <c r="E27" s="10" t="str">
        <f t="shared" si="3"/>
        <v/>
      </c>
      <c r="F27" s="10" t="str">
        <f t="shared" si="4"/>
        <v/>
      </c>
      <c r="G27" s="31" t="str">
        <f t="shared" si="5"/>
        <v/>
      </c>
      <c r="H27" s="11" t="str">
        <f t="shared" si="6"/>
        <v/>
      </c>
      <c r="I27" s="61"/>
      <c r="J27" s="61"/>
      <c r="K27" s="61"/>
      <c r="L27" s="61"/>
      <c r="M27" s="61"/>
      <c r="N27" s="61"/>
      <c r="O27" s="67"/>
      <c r="P27" s="11" t="str">
        <f t="shared" si="7"/>
        <v/>
      </c>
      <c r="Q27" s="12" t="str">
        <f t="shared" si="8"/>
        <v/>
      </c>
      <c r="R27" s="12"/>
      <c r="S27" s="12" t="str">
        <f t="shared" si="9"/>
        <v/>
      </c>
      <c r="T27" s="12" t="str">
        <f t="shared" si="10"/>
        <v/>
      </c>
      <c r="U27" s="12" t="str">
        <f t="shared" si="11"/>
        <v/>
      </c>
      <c r="V27" s="12" t="str">
        <f t="shared" si="12"/>
        <v/>
      </c>
      <c r="W27" s="12" t="str">
        <f t="shared" si="13"/>
        <v/>
      </c>
      <c r="X27" s="12" t="str">
        <f t="shared" si="14"/>
        <v/>
      </c>
      <c r="Y27" s="12"/>
      <c r="Z27" s="9" t="str">
        <f t="shared" si="15"/>
        <v/>
      </c>
      <c r="AA27" s="9" t="str">
        <f t="shared" si="16"/>
        <v/>
      </c>
      <c r="AB27" s="9" t="str">
        <f t="shared" si="17"/>
        <v/>
      </c>
      <c r="AC27" s="9" t="str">
        <f t="shared" si="18"/>
        <v/>
      </c>
      <c r="AD27" s="9" t="str">
        <f t="shared" si="19"/>
        <v/>
      </c>
      <c r="AE27" s="9" t="str">
        <f t="shared" si="20"/>
        <v/>
      </c>
      <c r="AF27" s="9"/>
      <c r="AG27" s="12" t="str">
        <f t="shared" si="21"/>
        <v/>
      </c>
      <c r="AH27" s="12" t="str">
        <f t="shared" si="22"/>
        <v/>
      </c>
      <c r="AI27" s="12" t="str">
        <f t="shared" si="23"/>
        <v/>
      </c>
      <c r="AJ27" s="12" t="str">
        <f t="shared" si="24"/>
        <v/>
      </c>
      <c r="AK27" s="12" t="str">
        <f t="shared" si="25"/>
        <v/>
      </c>
      <c r="AL27" s="12" t="str">
        <f t="shared" si="26"/>
        <v/>
      </c>
      <c r="AM27" s="12"/>
      <c r="AN27" s="15" t="str">
        <f t="shared" si="27"/>
        <v/>
      </c>
      <c r="AO27" s="15" t="str">
        <f t="shared" si="28"/>
        <v/>
      </c>
      <c r="AP27" s="15" t="str">
        <f t="shared" si="29"/>
        <v/>
      </c>
      <c r="AQ27" s="15" t="str">
        <f t="shared" si="30"/>
        <v/>
      </c>
      <c r="AR27" s="15" t="str">
        <f t="shared" si="31"/>
        <v/>
      </c>
      <c r="AS27" s="15" t="str">
        <f t="shared" si="32"/>
        <v/>
      </c>
      <c r="AT27" s="15"/>
      <c r="AU27" s="11" t="str">
        <f t="shared" si="33"/>
        <v/>
      </c>
      <c r="AV27" s="11" t="str">
        <f t="shared" si="34"/>
        <v/>
      </c>
      <c r="AW27" s="11" t="str">
        <f t="shared" si="35"/>
        <v/>
      </c>
      <c r="AX27" s="11" t="str">
        <f t="shared" si="36"/>
        <v/>
      </c>
      <c r="AY27" s="11" t="str">
        <f t="shared" si="37"/>
        <v/>
      </c>
      <c r="AZ27" s="11" t="str">
        <f t="shared" si="38"/>
        <v/>
      </c>
      <c r="BA27" s="31"/>
      <c r="BB27" s="11" t="str">
        <f t="shared" si="39"/>
        <v/>
      </c>
      <c r="BC27" s="11" t="str">
        <f t="shared" si="40"/>
        <v/>
      </c>
      <c r="BD27" s="11" t="str">
        <f t="shared" si="41"/>
        <v/>
      </c>
      <c r="BE27" s="11" t="str">
        <f t="shared" si="42"/>
        <v/>
      </c>
      <c r="BF27" s="11" t="str">
        <f t="shared" si="43"/>
        <v/>
      </c>
      <c r="BG27" s="11" t="str">
        <f t="shared" si="44"/>
        <v/>
      </c>
    </row>
    <row r="28" spans="1:59">
      <c r="B28" s="11" t="str">
        <f t="shared" si="1"/>
        <v/>
      </c>
      <c r="C28" s="29"/>
      <c r="D28" s="65" t="str">
        <f t="shared" si="2"/>
        <v/>
      </c>
      <c r="E28" s="10" t="str">
        <f t="shared" si="3"/>
        <v/>
      </c>
      <c r="F28" s="10" t="str">
        <f t="shared" si="4"/>
        <v/>
      </c>
      <c r="G28" s="31" t="str">
        <f t="shared" si="5"/>
        <v/>
      </c>
      <c r="H28" s="11" t="str">
        <f t="shared" si="6"/>
        <v/>
      </c>
      <c r="I28" s="61"/>
      <c r="J28" s="61"/>
      <c r="K28" s="61"/>
      <c r="L28" s="61"/>
      <c r="M28" s="61"/>
      <c r="N28" s="61"/>
      <c r="O28" s="67"/>
      <c r="P28" s="11" t="str">
        <f t="shared" si="7"/>
        <v/>
      </c>
      <c r="Q28" s="12" t="str">
        <f t="shared" si="8"/>
        <v/>
      </c>
      <c r="R28" s="12"/>
      <c r="S28" s="12" t="str">
        <f t="shared" si="9"/>
        <v/>
      </c>
      <c r="T28" s="12" t="str">
        <f t="shared" si="10"/>
        <v/>
      </c>
      <c r="U28" s="12" t="str">
        <f t="shared" si="11"/>
        <v/>
      </c>
      <c r="V28" s="12" t="str">
        <f t="shared" si="12"/>
        <v/>
      </c>
      <c r="W28" s="12" t="str">
        <f t="shared" si="13"/>
        <v/>
      </c>
      <c r="X28" s="12" t="str">
        <f t="shared" si="14"/>
        <v/>
      </c>
      <c r="Y28" s="12"/>
      <c r="Z28" s="9" t="str">
        <f t="shared" si="15"/>
        <v/>
      </c>
      <c r="AA28" s="9" t="str">
        <f t="shared" si="16"/>
        <v/>
      </c>
      <c r="AB28" s="9" t="str">
        <f t="shared" si="17"/>
        <v/>
      </c>
      <c r="AC28" s="9" t="str">
        <f t="shared" si="18"/>
        <v/>
      </c>
      <c r="AD28" s="9" t="str">
        <f t="shared" si="19"/>
        <v/>
      </c>
      <c r="AE28" s="9" t="str">
        <f t="shared" si="20"/>
        <v/>
      </c>
      <c r="AF28" s="9"/>
      <c r="AG28" s="12" t="str">
        <f t="shared" si="21"/>
        <v/>
      </c>
      <c r="AH28" s="12" t="str">
        <f t="shared" si="22"/>
        <v/>
      </c>
      <c r="AI28" s="12" t="str">
        <f t="shared" si="23"/>
        <v/>
      </c>
      <c r="AJ28" s="12" t="str">
        <f t="shared" si="24"/>
        <v/>
      </c>
      <c r="AK28" s="12" t="str">
        <f t="shared" si="25"/>
        <v/>
      </c>
      <c r="AL28" s="12" t="str">
        <f t="shared" si="26"/>
        <v/>
      </c>
      <c r="AM28" s="12"/>
      <c r="AN28" s="15" t="str">
        <f t="shared" si="27"/>
        <v/>
      </c>
      <c r="AO28" s="15" t="str">
        <f t="shared" si="28"/>
        <v/>
      </c>
      <c r="AP28" s="15" t="str">
        <f t="shared" si="29"/>
        <v/>
      </c>
      <c r="AQ28" s="15" t="str">
        <f t="shared" si="30"/>
        <v/>
      </c>
      <c r="AR28" s="15" t="str">
        <f t="shared" si="31"/>
        <v/>
      </c>
      <c r="AS28" s="15" t="str">
        <f t="shared" si="32"/>
        <v/>
      </c>
      <c r="AT28" s="15"/>
      <c r="AU28" s="11" t="str">
        <f t="shared" si="33"/>
        <v/>
      </c>
      <c r="AV28" s="11" t="str">
        <f t="shared" si="34"/>
        <v/>
      </c>
      <c r="AW28" s="11" t="str">
        <f t="shared" si="35"/>
        <v/>
      </c>
      <c r="AX28" s="11" t="str">
        <f t="shared" si="36"/>
        <v/>
      </c>
      <c r="AY28" s="11" t="str">
        <f t="shared" si="37"/>
        <v/>
      </c>
      <c r="AZ28" s="11" t="str">
        <f t="shared" si="38"/>
        <v/>
      </c>
      <c r="BA28" s="31"/>
      <c r="BB28" s="11" t="str">
        <f t="shared" si="39"/>
        <v/>
      </c>
      <c r="BC28" s="11" t="str">
        <f t="shared" si="40"/>
        <v/>
      </c>
      <c r="BD28" s="11" t="str">
        <f t="shared" si="41"/>
        <v/>
      </c>
      <c r="BE28" s="11" t="str">
        <f t="shared" si="42"/>
        <v/>
      </c>
      <c r="BF28" s="11" t="str">
        <f t="shared" si="43"/>
        <v/>
      </c>
      <c r="BG28" s="11" t="str">
        <f t="shared" si="44"/>
        <v/>
      </c>
    </row>
    <row r="29" spans="1:59">
      <c r="B29" s="11" t="str">
        <f t="shared" si="1"/>
        <v/>
      </c>
      <c r="C29" s="29"/>
      <c r="D29" s="65" t="str">
        <f t="shared" si="2"/>
        <v/>
      </c>
      <c r="E29" s="10" t="str">
        <f t="shared" si="3"/>
        <v/>
      </c>
      <c r="F29" s="10" t="str">
        <f t="shared" si="4"/>
        <v/>
      </c>
      <c r="G29" s="31" t="str">
        <f t="shared" si="5"/>
        <v/>
      </c>
      <c r="H29" s="11" t="str">
        <f t="shared" si="6"/>
        <v/>
      </c>
      <c r="I29" s="61"/>
      <c r="J29" s="61"/>
      <c r="K29" s="61"/>
      <c r="L29" s="61"/>
      <c r="M29" s="61"/>
      <c r="N29" s="61"/>
      <c r="O29" s="67"/>
      <c r="P29" s="11" t="str">
        <f t="shared" si="7"/>
        <v/>
      </c>
      <c r="Q29" s="12" t="str">
        <f t="shared" si="8"/>
        <v/>
      </c>
      <c r="R29" s="12"/>
      <c r="S29" s="12" t="str">
        <f t="shared" si="9"/>
        <v/>
      </c>
      <c r="T29" s="12" t="str">
        <f t="shared" si="10"/>
        <v/>
      </c>
      <c r="U29" s="12" t="str">
        <f t="shared" si="11"/>
        <v/>
      </c>
      <c r="V29" s="12" t="str">
        <f t="shared" si="12"/>
        <v/>
      </c>
      <c r="W29" s="12" t="str">
        <f t="shared" si="13"/>
        <v/>
      </c>
      <c r="X29" s="12" t="str">
        <f t="shared" si="14"/>
        <v/>
      </c>
      <c r="Y29" s="12"/>
      <c r="Z29" s="9" t="str">
        <f t="shared" si="15"/>
        <v/>
      </c>
      <c r="AA29" s="9" t="str">
        <f t="shared" si="16"/>
        <v/>
      </c>
      <c r="AB29" s="9" t="str">
        <f t="shared" si="17"/>
        <v/>
      </c>
      <c r="AC29" s="9" t="str">
        <f t="shared" si="18"/>
        <v/>
      </c>
      <c r="AD29" s="9" t="str">
        <f t="shared" si="19"/>
        <v/>
      </c>
      <c r="AE29" s="9" t="str">
        <f t="shared" si="20"/>
        <v/>
      </c>
      <c r="AF29" s="9"/>
      <c r="AG29" s="12" t="str">
        <f t="shared" si="21"/>
        <v/>
      </c>
      <c r="AH29" s="12" t="str">
        <f t="shared" si="22"/>
        <v/>
      </c>
      <c r="AI29" s="12" t="str">
        <f t="shared" si="23"/>
        <v/>
      </c>
      <c r="AJ29" s="12" t="str">
        <f t="shared" si="24"/>
        <v/>
      </c>
      <c r="AK29" s="12" t="str">
        <f t="shared" si="25"/>
        <v/>
      </c>
      <c r="AL29" s="12" t="str">
        <f t="shared" si="26"/>
        <v/>
      </c>
      <c r="AM29" s="12"/>
      <c r="AN29" s="15" t="str">
        <f t="shared" si="27"/>
        <v/>
      </c>
      <c r="AO29" s="15" t="str">
        <f t="shared" si="28"/>
        <v/>
      </c>
      <c r="AP29" s="15" t="str">
        <f t="shared" si="29"/>
        <v/>
      </c>
      <c r="AQ29" s="15" t="str">
        <f t="shared" si="30"/>
        <v/>
      </c>
      <c r="AR29" s="15" t="str">
        <f t="shared" si="31"/>
        <v/>
      </c>
      <c r="AS29" s="15" t="str">
        <f t="shared" si="32"/>
        <v/>
      </c>
      <c r="AT29" s="15"/>
      <c r="AU29" s="11" t="str">
        <f t="shared" si="33"/>
        <v/>
      </c>
      <c r="AV29" s="11" t="str">
        <f t="shared" si="34"/>
        <v/>
      </c>
      <c r="AW29" s="11" t="str">
        <f t="shared" si="35"/>
        <v/>
      </c>
      <c r="AX29" s="11" t="str">
        <f t="shared" si="36"/>
        <v/>
      </c>
      <c r="AY29" s="11" t="str">
        <f t="shared" si="37"/>
        <v/>
      </c>
      <c r="AZ29" s="11" t="str">
        <f t="shared" si="38"/>
        <v/>
      </c>
      <c r="BA29" s="31"/>
      <c r="BB29" s="11" t="str">
        <f t="shared" si="39"/>
        <v/>
      </c>
      <c r="BC29" s="11" t="str">
        <f t="shared" si="40"/>
        <v/>
      </c>
      <c r="BD29" s="11" t="str">
        <f t="shared" si="41"/>
        <v/>
      </c>
      <c r="BE29" s="11" t="str">
        <f t="shared" si="42"/>
        <v/>
      </c>
      <c r="BF29" s="11" t="str">
        <f t="shared" si="43"/>
        <v/>
      </c>
      <c r="BG29" s="11" t="str">
        <f t="shared" si="44"/>
        <v/>
      </c>
    </row>
    <row r="30" spans="1:59">
      <c r="B30" s="11" t="str">
        <f t="shared" si="1"/>
        <v/>
      </c>
      <c r="C30" s="29"/>
      <c r="D30" s="65" t="str">
        <f t="shared" si="2"/>
        <v/>
      </c>
      <c r="E30" s="10" t="str">
        <f t="shared" si="3"/>
        <v/>
      </c>
      <c r="F30" s="10" t="str">
        <f t="shared" si="4"/>
        <v/>
      </c>
      <c r="G30" s="31" t="str">
        <f t="shared" si="5"/>
        <v/>
      </c>
      <c r="H30" s="11" t="str">
        <f t="shared" si="6"/>
        <v/>
      </c>
      <c r="I30" s="61"/>
      <c r="J30" s="61"/>
      <c r="K30" s="61"/>
      <c r="L30" s="61"/>
      <c r="M30" s="61"/>
      <c r="N30" s="61"/>
      <c r="O30" s="67"/>
      <c r="P30" s="11" t="str">
        <f t="shared" si="7"/>
        <v/>
      </c>
      <c r="Q30" s="12" t="str">
        <f t="shared" si="8"/>
        <v/>
      </c>
      <c r="R30" s="12"/>
      <c r="S30" s="12" t="str">
        <f t="shared" si="9"/>
        <v/>
      </c>
      <c r="T30" s="12" t="str">
        <f t="shared" si="10"/>
        <v/>
      </c>
      <c r="U30" s="12" t="str">
        <f t="shared" si="11"/>
        <v/>
      </c>
      <c r="V30" s="12" t="str">
        <f t="shared" si="12"/>
        <v/>
      </c>
      <c r="W30" s="12" t="str">
        <f t="shared" si="13"/>
        <v/>
      </c>
      <c r="X30" s="12" t="str">
        <f t="shared" si="14"/>
        <v/>
      </c>
      <c r="Y30" s="12"/>
      <c r="Z30" s="9" t="str">
        <f t="shared" si="15"/>
        <v/>
      </c>
      <c r="AA30" s="9" t="str">
        <f t="shared" si="16"/>
        <v/>
      </c>
      <c r="AB30" s="9" t="str">
        <f t="shared" si="17"/>
        <v/>
      </c>
      <c r="AC30" s="9" t="str">
        <f t="shared" si="18"/>
        <v/>
      </c>
      <c r="AD30" s="9" t="str">
        <f t="shared" si="19"/>
        <v/>
      </c>
      <c r="AE30" s="9" t="str">
        <f t="shared" si="20"/>
        <v/>
      </c>
      <c r="AF30" s="9"/>
      <c r="AG30" s="12" t="str">
        <f t="shared" si="21"/>
        <v/>
      </c>
      <c r="AH30" s="12" t="str">
        <f t="shared" si="22"/>
        <v/>
      </c>
      <c r="AI30" s="12" t="str">
        <f t="shared" si="23"/>
        <v/>
      </c>
      <c r="AJ30" s="12" t="str">
        <f t="shared" si="24"/>
        <v/>
      </c>
      <c r="AK30" s="12" t="str">
        <f t="shared" si="25"/>
        <v/>
      </c>
      <c r="AL30" s="12" t="str">
        <f t="shared" si="26"/>
        <v/>
      </c>
      <c r="AM30" s="12"/>
      <c r="AN30" s="15" t="str">
        <f t="shared" si="27"/>
        <v/>
      </c>
      <c r="AO30" s="15" t="str">
        <f t="shared" si="28"/>
        <v/>
      </c>
      <c r="AP30" s="15" t="str">
        <f t="shared" si="29"/>
        <v/>
      </c>
      <c r="AQ30" s="15" t="str">
        <f t="shared" si="30"/>
        <v/>
      </c>
      <c r="AR30" s="15" t="str">
        <f t="shared" si="31"/>
        <v/>
      </c>
      <c r="AS30" s="15" t="str">
        <f t="shared" si="32"/>
        <v/>
      </c>
      <c r="AT30" s="15"/>
      <c r="AU30" s="11" t="str">
        <f t="shared" si="33"/>
        <v/>
      </c>
      <c r="AV30" s="11" t="str">
        <f t="shared" si="34"/>
        <v/>
      </c>
      <c r="AW30" s="11" t="str">
        <f t="shared" si="35"/>
        <v/>
      </c>
      <c r="AX30" s="11" t="str">
        <f t="shared" si="36"/>
        <v/>
      </c>
      <c r="AY30" s="11" t="str">
        <f t="shared" si="37"/>
        <v/>
      </c>
      <c r="AZ30" s="11" t="str">
        <f t="shared" si="38"/>
        <v/>
      </c>
      <c r="BA30" s="31"/>
      <c r="BB30" s="11" t="str">
        <f t="shared" si="39"/>
        <v/>
      </c>
      <c r="BC30" s="11" t="str">
        <f t="shared" si="40"/>
        <v/>
      </c>
      <c r="BD30" s="11" t="str">
        <f t="shared" si="41"/>
        <v/>
      </c>
      <c r="BE30" s="11" t="str">
        <f t="shared" si="42"/>
        <v/>
      </c>
      <c r="BF30" s="11" t="str">
        <f t="shared" si="43"/>
        <v/>
      </c>
      <c r="BG30" s="11" t="str">
        <f t="shared" si="44"/>
        <v/>
      </c>
    </row>
    <row r="31" spans="1:59">
      <c r="B31" s="11" t="str">
        <f t="shared" si="1"/>
        <v/>
      </c>
      <c r="C31" s="29"/>
      <c r="D31" s="65" t="str">
        <f t="shared" si="2"/>
        <v/>
      </c>
      <c r="E31" s="10" t="str">
        <f t="shared" si="3"/>
        <v/>
      </c>
      <c r="F31" s="10" t="str">
        <f t="shared" si="4"/>
        <v/>
      </c>
      <c r="G31" s="31" t="str">
        <f t="shared" si="5"/>
        <v/>
      </c>
      <c r="H31" s="11" t="str">
        <f t="shared" si="6"/>
        <v/>
      </c>
      <c r="I31" s="61"/>
      <c r="J31" s="61"/>
      <c r="K31" s="61"/>
      <c r="L31" s="61"/>
      <c r="M31" s="61"/>
      <c r="N31" s="61"/>
      <c r="O31" s="67"/>
      <c r="P31" s="11" t="str">
        <f t="shared" si="7"/>
        <v/>
      </c>
      <c r="Q31" s="12" t="str">
        <f t="shared" si="8"/>
        <v/>
      </c>
      <c r="R31" s="12"/>
      <c r="S31" s="12" t="str">
        <f t="shared" si="9"/>
        <v/>
      </c>
      <c r="T31" s="12" t="str">
        <f t="shared" si="10"/>
        <v/>
      </c>
      <c r="U31" s="12" t="str">
        <f t="shared" si="11"/>
        <v/>
      </c>
      <c r="V31" s="12" t="str">
        <f t="shared" si="12"/>
        <v/>
      </c>
      <c r="W31" s="12" t="str">
        <f t="shared" si="13"/>
        <v/>
      </c>
      <c r="X31" s="12" t="str">
        <f t="shared" si="14"/>
        <v/>
      </c>
      <c r="Y31" s="12"/>
      <c r="Z31" s="9" t="str">
        <f t="shared" si="15"/>
        <v/>
      </c>
      <c r="AA31" s="9" t="str">
        <f t="shared" si="16"/>
        <v/>
      </c>
      <c r="AB31" s="9" t="str">
        <f t="shared" si="17"/>
        <v/>
      </c>
      <c r="AC31" s="9" t="str">
        <f t="shared" si="18"/>
        <v/>
      </c>
      <c r="AD31" s="9" t="str">
        <f t="shared" si="19"/>
        <v/>
      </c>
      <c r="AE31" s="9" t="str">
        <f t="shared" si="20"/>
        <v/>
      </c>
      <c r="AF31" s="9"/>
      <c r="AG31" s="12" t="str">
        <f t="shared" si="21"/>
        <v/>
      </c>
      <c r="AH31" s="12" t="str">
        <f t="shared" si="22"/>
        <v/>
      </c>
      <c r="AI31" s="12" t="str">
        <f t="shared" si="23"/>
        <v/>
      </c>
      <c r="AJ31" s="12" t="str">
        <f t="shared" si="24"/>
        <v/>
      </c>
      <c r="AK31" s="12" t="str">
        <f t="shared" si="25"/>
        <v/>
      </c>
      <c r="AL31" s="12" t="str">
        <f t="shared" si="26"/>
        <v/>
      </c>
      <c r="AM31" s="12"/>
      <c r="AN31" s="15" t="str">
        <f t="shared" si="27"/>
        <v/>
      </c>
      <c r="AO31" s="15" t="str">
        <f t="shared" si="28"/>
        <v/>
      </c>
      <c r="AP31" s="15" t="str">
        <f t="shared" si="29"/>
        <v/>
      </c>
      <c r="AQ31" s="15" t="str">
        <f t="shared" si="30"/>
        <v/>
      </c>
      <c r="AR31" s="15" t="str">
        <f t="shared" si="31"/>
        <v/>
      </c>
      <c r="AS31" s="15" t="str">
        <f t="shared" si="32"/>
        <v/>
      </c>
      <c r="AT31" s="15"/>
      <c r="AU31" s="11" t="str">
        <f t="shared" si="33"/>
        <v/>
      </c>
      <c r="AV31" s="11" t="str">
        <f t="shared" si="34"/>
        <v/>
      </c>
      <c r="AW31" s="11" t="str">
        <f t="shared" si="35"/>
        <v/>
      </c>
      <c r="AX31" s="11" t="str">
        <f t="shared" si="36"/>
        <v/>
      </c>
      <c r="AY31" s="11" t="str">
        <f t="shared" si="37"/>
        <v/>
      </c>
      <c r="AZ31" s="11" t="str">
        <f t="shared" si="38"/>
        <v/>
      </c>
      <c r="BA31" s="31"/>
      <c r="BB31" s="11" t="str">
        <f t="shared" si="39"/>
        <v/>
      </c>
      <c r="BC31" s="11" t="str">
        <f t="shared" si="40"/>
        <v/>
      </c>
      <c r="BD31" s="11" t="str">
        <f t="shared" si="41"/>
        <v/>
      </c>
      <c r="BE31" s="11" t="str">
        <f t="shared" si="42"/>
        <v/>
      </c>
      <c r="BF31" s="11" t="str">
        <f t="shared" si="43"/>
        <v/>
      </c>
      <c r="BG31" s="11" t="str">
        <f t="shared" si="44"/>
        <v/>
      </c>
    </row>
    <row r="32" spans="1:59">
      <c r="B32" s="11" t="str">
        <f t="shared" si="1"/>
        <v/>
      </c>
      <c r="C32" s="29"/>
      <c r="D32" s="65" t="str">
        <f t="shared" si="2"/>
        <v/>
      </c>
      <c r="E32" s="10" t="str">
        <f t="shared" si="3"/>
        <v/>
      </c>
      <c r="F32" s="10" t="str">
        <f t="shared" si="4"/>
        <v/>
      </c>
      <c r="G32" s="31" t="str">
        <f t="shared" si="5"/>
        <v/>
      </c>
      <c r="H32" s="11" t="str">
        <f t="shared" si="6"/>
        <v/>
      </c>
      <c r="I32" s="61"/>
      <c r="J32" s="61"/>
      <c r="K32" s="61"/>
      <c r="L32" s="61"/>
      <c r="M32" s="61"/>
      <c r="N32" s="61"/>
      <c r="O32" s="67"/>
      <c r="P32" s="11" t="str">
        <f t="shared" si="7"/>
        <v/>
      </c>
      <c r="Q32" s="12" t="str">
        <f t="shared" si="8"/>
        <v/>
      </c>
      <c r="R32" s="12"/>
      <c r="S32" s="12" t="str">
        <f t="shared" si="9"/>
        <v/>
      </c>
      <c r="T32" s="12" t="str">
        <f t="shared" si="10"/>
        <v/>
      </c>
      <c r="U32" s="12" t="str">
        <f t="shared" si="11"/>
        <v/>
      </c>
      <c r="V32" s="12" t="str">
        <f t="shared" si="12"/>
        <v/>
      </c>
      <c r="W32" s="12" t="str">
        <f t="shared" si="13"/>
        <v/>
      </c>
      <c r="X32" s="12" t="str">
        <f t="shared" si="14"/>
        <v/>
      </c>
      <c r="Y32" s="12"/>
      <c r="Z32" s="9" t="str">
        <f t="shared" si="15"/>
        <v/>
      </c>
      <c r="AA32" s="9" t="str">
        <f t="shared" si="16"/>
        <v/>
      </c>
      <c r="AB32" s="9" t="str">
        <f t="shared" si="17"/>
        <v/>
      </c>
      <c r="AC32" s="9" t="str">
        <f t="shared" si="18"/>
        <v/>
      </c>
      <c r="AD32" s="9" t="str">
        <f t="shared" si="19"/>
        <v/>
      </c>
      <c r="AE32" s="9" t="str">
        <f t="shared" si="20"/>
        <v/>
      </c>
      <c r="AF32" s="9"/>
      <c r="AG32" s="12" t="str">
        <f t="shared" si="21"/>
        <v/>
      </c>
      <c r="AH32" s="12" t="str">
        <f t="shared" si="22"/>
        <v/>
      </c>
      <c r="AI32" s="12" t="str">
        <f t="shared" si="23"/>
        <v/>
      </c>
      <c r="AJ32" s="12" t="str">
        <f t="shared" si="24"/>
        <v/>
      </c>
      <c r="AK32" s="12" t="str">
        <f t="shared" si="25"/>
        <v/>
      </c>
      <c r="AL32" s="12" t="str">
        <f t="shared" si="26"/>
        <v/>
      </c>
      <c r="AM32" s="12"/>
      <c r="AN32" s="15" t="str">
        <f t="shared" si="27"/>
        <v/>
      </c>
      <c r="AO32" s="15" t="str">
        <f t="shared" si="28"/>
        <v/>
      </c>
      <c r="AP32" s="15" t="str">
        <f t="shared" si="29"/>
        <v/>
      </c>
      <c r="AQ32" s="15" t="str">
        <f t="shared" si="30"/>
        <v/>
      </c>
      <c r="AR32" s="15" t="str">
        <f t="shared" si="31"/>
        <v/>
      </c>
      <c r="AS32" s="15" t="str">
        <f t="shared" si="32"/>
        <v/>
      </c>
      <c r="AT32" s="15"/>
      <c r="AU32" s="11" t="str">
        <f t="shared" si="33"/>
        <v/>
      </c>
      <c r="AV32" s="11" t="str">
        <f t="shared" si="34"/>
        <v/>
      </c>
      <c r="AW32" s="11" t="str">
        <f t="shared" si="35"/>
        <v/>
      </c>
      <c r="AX32" s="11" t="str">
        <f t="shared" si="36"/>
        <v/>
      </c>
      <c r="AY32" s="11" t="str">
        <f t="shared" si="37"/>
        <v/>
      </c>
      <c r="AZ32" s="11" t="str">
        <f t="shared" si="38"/>
        <v/>
      </c>
      <c r="BA32" s="31"/>
      <c r="BB32" s="11" t="str">
        <f t="shared" si="39"/>
        <v/>
      </c>
      <c r="BC32" s="11" t="str">
        <f t="shared" si="40"/>
        <v/>
      </c>
      <c r="BD32" s="11" t="str">
        <f t="shared" si="41"/>
        <v/>
      </c>
      <c r="BE32" s="11" t="str">
        <f t="shared" si="42"/>
        <v/>
      </c>
      <c r="BF32" s="11" t="str">
        <f t="shared" si="43"/>
        <v/>
      </c>
      <c r="BG32" s="11" t="str">
        <f t="shared" si="44"/>
        <v/>
      </c>
    </row>
    <row r="33" spans="2:59">
      <c r="B33" s="11" t="str">
        <f t="shared" si="1"/>
        <v/>
      </c>
      <c r="C33" s="29"/>
      <c r="D33" s="65" t="str">
        <f t="shared" si="2"/>
        <v/>
      </c>
      <c r="E33" s="10" t="str">
        <f t="shared" si="3"/>
        <v/>
      </c>
      <c r="F33" s="10" t="str">
        <f t="shared" si="4"/>
        <v/>
      </c>
      <c r="G33" s="31" t="str">
        <f t="shared" si="5"/>
        <v/>
      </c>
      <c r="H33" s="11" t="str">
        <f t="shared" si="6"/>
        <v/>
      </c>
      <c r="I33" s="61"/>
      <c r="J33" s="61"/>
      <c r="K33" s="61"/>
      <c r="L33" s="61"/>
      <c r="M33" s="61"/>
      <c r="N33" s="61"/>
      <c r="O33" s="67"/>
      <c r="P33" s="11" t="str">
        <f t="shared" si="7"/>
        <v/>
      </c>
      <c r="Q33" s="12" t="str">
        <f t="shared" si="8"/>
        <v/>
      </c>
      <c r="R33" s="12"/>
      <c r="S33" s="12" t="str">
        <f t="shared" si="9"/>
        <v/>
      </c>
      <c r="T33" s="12" t="str">
        <f t="shared" si="10"/>
        <v/>
      </c>
      <c r="U33" s="12" t="str">
        <f t="shared" si="11"/>
        <v/>
      </c>
      <c r="V33" s="12" t="str">
        <f t="shared" si="12"/>
        <v/>
      </c>
      <c r="W33" s="12" t="str">
        <f t="shared" si="13"/>
        <v/>
      </c>
      <c r="X33" s="12" t="str">
        <f t="shared" si="14"/>
        <v/>
      </c>
      <c r="Y33" s="12"/>
      <c r="Z33" s="9" t="str">
        <f t="shared" si="15"/>
        <v/>
      </c>
      <c r="AA33" s="9" t="str">
        <f t="shared" si="16"/>
        <v/>
      </c>
      <c r="AB33" s="9" t="str">
        <f t="shared" si="17"/>
        <v/>
      </c>
      <c r="AC33" s="9" t="str">
        <f t="shared" si="18"/>
        <v/>
      </c>
      <c r="AD33" s="9" t="str">
        <f t="shared" si="19"/>
        <v/>
      </c>
      <c r="AE33" s="9" t="str">
        <f t="shared" si="20"/>
        <v/>
      </c>
      <c r="AF33" s="9"/>
      <c r="AG33" s="12" t="str">
        <f t="shared" si="21"/>
        <v/>
      </c>
      <c r="AH33" s="12" t="str">
        <f t="shared" si="22"/>
        <v/>
      </c>
      <c r="AI33" s="12" t="str">
        <f t="shared" si="23"/>
        <v/>
      </c>
      <c r="AJ33" s="12" t="str">
        <f t="shared" si="24"/>
        <v/>
      </c>
      <c r="AK33" s="12" t="str">
        <f t="shared" si="25"/>
        <v/>
      </c>
      <c r="AL33" s="12" t="str">
        <f t="shared" si="26"/>
        <v/>
      </c>
      <c r="AM33" s="12"/>
      <c r="AN33" s="15" t="str">
        <f t="shared" si="27"/>
        <v/>
      </c>
      <c r="AO33" s="15" t="str">
        <f t="shared" si="28"/>
        <v/>
      </c>
      <c r="AP33" s="15" t="str">
        <f t="shared" si="29"/>
        <v/>
      </c>
      <c r="AQ33" s="15" t="str">
        <f t="shared" si="30"/>
        <v/>
      </c>
      <c r="AR33" s="15" t="str">
        <f t="shared" si="31"/>
        <v/>
      </c>
      <c r="AS33" s="15" t="str">
        <f t="shared" si="32"/>
        <v/>
      </c>
      <c r="AT33" s="15"/>
      <c r="AU33" s="11" t="str">
        <f t="shared" si="33"/>
        <v/>
      </c>
      <c r="AV33" s="11" t="str">
        <f t="shared" si="34"/>
        <v/>
      </c>
      <c r="AW33" s="11" t="str">
        <f t="shared" si="35"/>
        <v/>
      </c>
      <c r="AX33" s="11" t="str">
        <f t="shared" si="36"/>
        <v/>
      </c>
      <c r="AY33" s="11" t="str">
        <f t="shared" si="37"/>
        <v/>
      </c>
      <c r="AZ33" s="11" t="str">
        <f t="shared" si="38"/>
        <v/>
      </c>
      <c r="BA33" s="31"/>
      <c r="BB33" s="11" t="str">
        <f t="shared" si="39"/>
        <v/>
      </c>
      <c r="BC33" s="11" t="str">
        <f t="shared" si="40"/>
        <v/>
      </c>
      <c r="BD33" s="11" t="str">
        <f t="shared" si="41"/>
        <v/>
      </c>
      <c r="BE33" s="11" t="str">
        <f t="shared" si="42"/>
        <v/>
      </c>
      <c r="BF33" s="11" t="str">
        <f t="shared" si="43"/>
        <v/>
      </c>
      <c r="BG33" s="11" t="str">
        <f t="shared" si="44"/>
        <v/>
      </c>
    </row>
    <row r="34" spans="2:59">
      <c r="B34" s="11" t="str">
        <f t="shared" si="1"/>
        <v/>
      </c>
      <c r="C34" s="29"/>
      <c r="D34" s="65" t="str">
        <f t="shared" si="2"/>
        <v/>
      </c>
      <c r="E34" s="10" t="str">
        <f t="shared" si="3"/>
        <v/>
      </c>
      <c r="F34" s="10" t="str">
        <f t="shared" si="4"/>
        <v/>
      </c>
      <c r="G34" s="31" t="str">
        <f t="shared" si="5"/>
        <v/>
      </c>
      <c r="H34" s="11" t="str">
        <f t="shared" si="6"/>
        <v/>
      </c>
      <c r="I34" s="61"/>
      <c r="J34" s="61"/>
      <c r="K34" s="61"/>
      <c r="L34" s="61"/>
      <c r="M34" s="61"/>
      <c r="N34" s="61"/>
      <c r="O34" s="67"/>
      <c r="P34" s="11" t="str">
        <f t="shared" si="7"/>
        <v/>
      </c>
      <c r="Q34" s="12" t="str">
        <f t="shared" si="8"/>
        <v/>
      </c>
      <c r="R34" s="12"/>
      <c r="S34" s="12" t="str">
        <f t="shared" si="9"/>
        <v/>
      </c>
      <c r="T34" s="12" t="str">
        <f t="shared" si="10"/>
        <v/>
      </c>
      <c r="U34" s="12" t="str">
        <f t="shared" si="11"/>
        <v/>
      </c>
      <c r="V34" s="12" t="str">
        <f t="shared" si="12"/>
        <v/>
      </c>
      <c r="W34" s="12" t="str">
        <f t="shared" si="13"/>
        <v/>
      </c>
      <c r="X34" s="12" t="str">
        <f t="shared" si="14"/>
        <v/>
      </c>
      <c r="Y34" s="12"/>
      <c r="Z34" s="9" t="str">
        <f t="shared" si="15"/>
        <v/>
      </c>
      <c r="AA34" s="9" t="str">
        <f t="shared" si="16"/>
        <v/>
      </c>
      <c r="AB34" s="9" t="str">
        <f t="shared" si="17"/>
        <v/>
      </c>
      <c r="AC34" s="9" t="str">
        <f t="shared" si="18"/>
        <v/>
      </c>
      <c r="AD34" s="9" t="str">
        <f t="shared" si="19"/>
        <v/>
      </c>
      <c r="AE34" s="9" t="str">
        <f t="shared" si="20"/>
        <v/>
      </c>
      <c r="AF34" s="9"/>
      <c r="AG34" s="12" t="str">
        <f t="shared" si="21"/>
        <v/>
      </c>
      <c r="AH34" s="12" t="str">
        <f t="shared" si="22"/>
        <v/>
      </c>
      <c r="AI34" s="12" t="str">
        <f t="shared" si="23"/>
        <v/>
      </c>
      <c r="AJ34" s="12" t="str">
        <f t="shared" si="24"/>
        <v/>
      </c>
      <c r="AK34" s="12" t="str">
        <f t="shared" si="25"/>
        <v/>
      </c>
      <c r="AL34" s="12" t="str">
        <f t="shared" si="26"/>
        <v/>
      </c>
      <c r="AM34" s="12"/>
      <c r="AN34" s="15" t="str">
        <f t="shared" si="27"/>
        <v/>
      </c>
      <c r="AO34" s="15" t="str">
        <f t="shared" si="28"/>
        <v/>
      </c>
      <c r="AP34" s="15" t="str">
        <f t="shared" si="29"/>
        <v/>
      </c>
      <c r="AQ34" s="15" t="str">
        <f t="shared" si="30"/>
        <v/>
      </c>
      <c r="AR34" s="15" t="str">
        <f t="shared" si="31"/>
        <v/>
      </c>
      <c r="AS34" s="15" t="str">
        <f t="shared" si="32"/>
        <v/>
      </c>
      <c r="AT34" s="15"/>
      <c r="AU34" s="11" t="str">
        <f t="shared" si="33"/>
        <v/>
      </c>
      <c r="AV34" s="11" t="str">
        <f t="shared" si="34"/>
        <v/>
      </c>
      <c r="AW34" s="11" t="str">
        <f t="shared" si="35"/>
        <v/>
      </c>
      <c r="AX34" s="11" t="str">
        <f t="shared" si="36"/>
        <v/>
      </c>
      <c r="AY34" s="11" t="str">
        <f t="shared" si="37"/>
        <v/>
      </c>
      <c r="AZ34" s="11" t="str">
        <f t="shared" si="38"/>
        <v/>
      </c>
      <c r="BA34" s="31"/>
      <c r="BB34" s="11" t="str">
        <f t="shared" si="39"/>
        <v/>
      </c>
      <c r="BC34" s="11" t="str">
        <f t="shared" si="40"/>
        <v/>
      </c>
      <c r="BD34" s="11" t="str">
        <f t="shared" si="41"/>
        <v/>
      </c>
      <c r="BE34" s="11" t="str">
        <f t="shared" si="42"/>
        <v/>
      </c>
      <c r="BF34" s="11" t="str">
        <f t="shared" si="43"/>
        <v/>
      </c>
      <c r="BG34" s="11" t="str">
        <f t="shared" si="44"/>
        <v/>
      </c>
    </row>
    <row r="35" spans="2:59">
      <c r="B35" s="11" t="str">
        <f t="shared" si="1"/>
        <v/>
      </c>
      <c r="C35" s="29"/>
      <c r="D35" s="65" t="str">
        <f t="shared" si="2"/>
        <v/>
      </c>
      <c r="E35" s="10" t="str">
        <f t="shared" si="3"/>
        <v/>
      </c>
      <c r="F35" s="10" t="str">
        <f t="shared" si="4"/>
        <v/>
      </c>
      <c r="G35" s="31" t="str">
        <f t="shared" si="5"/>
        <v/>
      </c>
      <c r="H35" s="11" t="str">
        <f t="shared" si="6"/>
        <v/>
      </c>
      <c r="I35" s="61"/>
      <c r="J35" s="61"/>
      <c r="K35" s="61"/>
      <c r="L35" s="61"/>
      <c r="M35" s="61"/>
      <c r="N35" s="61"/>
      <c r="O35" s="67"/>
      <c r="P35" s="11" t="str">
        <f t="shared" si="7"/>
        <v/>
      </c>
      <c r="Q35" s="12" t="str">
        <f t="shared" si="8"/>
        <v/>
      </c>
      <c r="R35" s="12"/>
      <c r="S35" s="12" t="str">
        <f t="shared" si="9"/>
        <v/>
      </c>
      <c r="T35" s="12" t="str">
        <f t="shared" si="10"/>
        <v/>
      </c>
      <c r="U35" s="12" t="str">
        <f t="shared" si="11"/>
        <v/>
      </c>
      <c r="V35" s="12" t="str">
        <f t="shared" si="12"/>
        <v/>
      </c>
      <c r="W35" s="12" t="str">
        <f t="shared" si="13"/>
        <v/>
      </c>
      <c r="X35" s="12" t="str">
        <f t="shared" si="14"/>
        <v/>
      </c>
      <c r="Y35" s="12"/>
      <c r="Z35" s="9" t="str">
        <f t="shared" si="15"/>
        <v/>
      </c>
      <c r="AA35" s="9" t="str">
        <f t="shared" si="16"/>
        <v/>
      </c>
      <c r="AB35" s="9" t="str">
        <f t="shared" si="17"/>
        <v/>
      </c>
      <c r="AC35" s="9" t="str">
        <f t="shared" si="18"/>
        <v/>
      </c>
      <c r="AD35" s="9" t="str">
        <f t="shared" si="19"/>
        <v/>
      </c>
      <c r="AE35" s="9" t="str">
        <f t="shared" si="20"/>
        <v/>
      </c>
      <c r="AF35" s="9"/>
      <c r="AG35" s="12" t="str">
        <f t="shared" si="21"/>
        <v/>
      </c>
      <c r="AH35" s="12" t="str">
        <f t="shared" si="22"/>
        <v/>
      </c>
      <c r="AI35" s="12" t="str">
        <f t="shared" si="23"/>
        <v/>
      </c>
      <c r="AJ35" s="12" t="str">
        <f t="shared" si="24"/>
        <v/>
      </c>
      <c r="AK35" s="12" t="str">
        <f t="shared" si="25"/>
        <v/>
      </c>
      <c r="AL35" s="12" t="str">
        <f t="shared" si="26"/>
        <v/>
      </c>
      <c r="AM35" s="12"/>
      <c r="AN35" s="15" t="str">
        <f t="shared" si="27"/>
        <v/>
      </c>
      <c r="AO35" s="15" t="str">
        <f t="shared" si="28"/>
        <v/>
      </c>
      <c r="AP35" s="15" t="str">
        <f t="shared" si="29"/>
        <v/>
      </c>
      <c r="AQ35" s="15" t="str">
        <f t="shared" si="30"/>
        <v/>
      </c>
      <c r="AR35" s="15" t="str">
        <f t="shared" si="31"/>
        <v/>
      </c>
      <c r="AS35" s="15" t="str">
        <f t="shared" si="32"/>
        <v/>
      </c>
      <c r="AT35" s="15"/>
      <c r="AU35" s="11" t="str">
        <f t="shared" si="33"/>
        <v/>
      </c>
      <c r="AV35" s="11" t="str">
        <f t="shared" si="34"/>
        <v/>
      </c>
      <c r="AW35" s="11" t="str">
        <f t="shared" si="35"/>
        <v/>
      </c>
      <c r="AX35" s="11" t="str">
        <f t="shared" si="36"/>
        <v/>
      </c>
      <c r="AY35" s="11" t="str">
        <f t="shared" si="37"/>
        <v/>
      </c>
      <c r="AZ35" s="11" t="str">
        <f t="shared" si="38"/>
        <v/>
      </c>
      <c r="BA35" s="31"/>
      <c r="BB35" s="11" t="str">
        <f t="shared" si="39"/>
        <v/>
      </c>
      <c r="BC35" s="11" t="str">
        <f t="shared" si="40"/>
        <v/>
      </c>
      <c r="BD35" s="11" t="str">
        <f t="shared" si="41"/>
        <v/>
      </c>
      <c r="BE35" s="11" t="str">
        <f t="shared" si="42"/>
        <v/>
      </c>
      <c r="BF35" s="11" t="str">
        <f t="shared" si="43"/>
        <v/>
      </c>
      <c r="BG35" s="11" t="str">
        <f t="shared" si="44"/>
        <v/>
      </c>
    </row>
    <row r="36" spans="2:59">
      <c r="B36" s="11" t="str">
        <f t="shared" si="1"/>
        <v/>
      </c>
      <c r="C36" s="29"/>
      <c r="D36" s="65" t="str">
        <f t="shared" si="2"/>
        <v/>
      </c>
      <c r="E36" s="10" t="str">
        <f t="shared" si="3"/>
        <v/>
      </c>
      <c r="F36" s="10" t="str">
        <f t="shared" si="4"/>
        <v/>
      </c>
      <c r="G36" s="31" t="str">
        <f t="shared" si="5"/>
        <v/>
      </c>
      <c r="H36" s="11" t="str">
        <f t="shared" si="6"/>
        <v/>
      </c>
      <c r="I36" s="61"/>
      <c r="J36" s="61"/>
      <c r="K36" s="61"/>
      <c r="L36" s="61"/>
      <c r="M36" s="61"/>
      <c r="N36" s="61"/>
      <c r="O36" s="67"/>
      <c r="P36" s="11" t="str">
        <f t="shared" si="7"/>
        <v/>
      </c>
      <c r="Q36" s="12" t="str">
        <f t="shared" si="8"/>
        <v/>
      </c>
      <c r="R36" s="12"/>
      <c r="S36" s="12" t="str">
        <f t="shared" si="9"/>
        <v/>
      </c>
      <c r="T36" s="12" t="str">
        <f t="shared" si="10"/>
        <v/>
      </c>
      <c r="U36" s="12" t="str">
        <f t="shared" si="11"/>
        <v/>
      </c>
      <c r="V36" s="12" t="str">
        <f t="shared" si="12"/>
        <v/>
      </c>
      <c r="W36" s="12" t="str">
        <f t="shared" si="13"/>
        <v/>
      </c>
      <c r="X36" s="12" t="str">
        <f t="shared" si="14"/>
        <v/>
      </c>
      <c r="Y36" s="12"/>
      <c r="Z36" s="9" t="str">
        <f t="shared" si="15"/>
        <v/>
      </c>
      <c r="AA36" s="9" t="str">
        <f t="shared" si="16"/>
        <v/>
      </c>
      <c r="AB36" s="9" t="str">
        <f t="shared" si="17"/>
        <v/>
      </c>
      <c r="AC36" s="9" t="str">
        <f t="shared" si="18"/>
        <v/>
      </c>
      <c r="AD36" s="9" t="str">
        <f t="shared" si="19"/>
        <v/>
      </c>
      <c r="AE36" s="9" t="str">
        <f t="shared" si="20"/>
        <v/>
      </c>
      <c r="AF36" s="9"/>
      <c r="AG36" s="12" t="str">
        <f t="shared" si="21"/>
        <v/>
      </c>
      <c r="AH36" s="12" t="str">
        <f t="shared" si="22"/>
        <v/>
      </c>
      <c r="AI36" s="12" t="str">
        <f t="shared" si="23"/>
        <v/>
      </c>
      <c r="AJ36" s="12" t="str">
        <f t="shared" si="24"/>
        <v/>
      </c>
      <c r="AK36" s="12" t="str">
        <f t="shared" si="25"/>
        <v/>
      </c>
      <c r="AL36" s="12" t="str">
        <f t="shared" si="26"/>
        <v/>
      </c>
      <c r="AM36" s="12"/>
      <c r="AN36" s="15" t="str">
        <f t="shared" si="27"/>
        <v/>
      </c>
      <c r="AO36" s="15" t="str">
        <f t="shared" si="28"/>
        <v/>
      </c>
      <c r="AP36" s="15" t="str">
        <f t="shared" si="29"/>
        <v/>
      </c>
      <c r="AQ36" s="15" t="str">
        <f t="shared" si="30"/>
        <v/>
      </c>
      <c r="AR36" s="15" t="str">
        <f t="shared" si="31"/>
        <v/>
      </c>
      <c r="AS36" s="15" t="str">
        <f t="shared" si="32"/>
        <v/>
      </c>
      <c r="AT36" s="15"/>
      <c r="AU36" s="11" t="str">
        <f t="shared" si="33"/>
        <v/>
      </c>
      <c r="AV36" s="11" t="str">
        <f t="shared" si="34"/>
        <v/>
      </c>
      <c r="AW36" s="11" t="str">
        <f t="shared" si="35"/>
        <v/>
      </c>
      <c r="AX36" s="11" t="str">
        <f t="shared" si="36"/>
        <v/>
      </c>
      <c r="AY36" s="11" t="str">
        <f t="shared" si="37"/>
        <v/>
      </c>
      <c r="AZ36" s="11" t="str">
        <f t="shared" si="38"/>
        <v/>
      </c>
      <c r="BA36" s="31"/>
      <c r="BB36" s="11" t="str">
        <f t="shared" si="39"/>
        <v/>
      </c>
      <c r="BC36" s="11" t="str">
        <f t="shared" si="40"/>
        <v/>
      </c>
      <c r="BD36" s="11" t="str">
        <f t="shared" si="41"/>
        <v/>
      </c>
      <c r="BE36" s="11" t="str">
        <f t="shared" si="42"/>
        <v/>
      </c>
      <c r="BF36" s="11" t="str">
        <f t="shared" si="43"/>
        <v/>
      </c>
      <c r="BG36" s="11" t="str">
        <f t="shared" si="44"/>
        <v/>
      </c>
    </row>
    <row r="37" spans="2:59">
      <c r="B37" s="11" t="str">
        <f t="shared" si="1"/>
        <v/>
      </c>
      <c r="C37" s="29"/>
      <c r="D37" s="65" t="str">
        <f t="shared" si="2"/>
        <v/>
      </c>
      <c r="E37" s="10" t="str">
        <f t="shared" si="3"/>
        <v/>
      </c>
      <c r="F37" s="10" t="str">
        <f t="shared" si="4"/>
        <v/>
      </c>
      <c r="G37" s="31" t="str">
        <f t="shared" si="5"/>
        <v/>
      </c>
      <c r="H37" s="11" t="str">
        <f t="shared" si="6"/>
        <v/>
      </c>
      <c r="I37" s="61"/>
      <c r="J37" s="61"/>
      <c r="K37" s="61"/>
      <c r="L37" s="61"/>
      <c r="M37" s="61"/>
      <c r="N37" s="61"/>
      <c r="O37" s="67"/>
      <c r="P37" s="11" t="str">
        <f t="shared" si="7"/>
        <v/>
      </c>
      <c r="Q37" s="12" t="str">
        <f t="shared" si="8"/>
        <v/>
      </c>
      <c r="R37" s="12"/>
      <c r="S37" s="12" t="str">
        <f t="shared" si="9"/>
        <v/>
      </c>
      <c r="T37" s="12" t="str">
        <f t="shared" si="10"/>
        <v/>
      </c>
      <c r="U37" s="12" t="str">
        <f t="shared" si="11"/>
        <v/>
      </c>
      <c r="V37" s="12" t="str">
        <f t="shared" si="12"/>
        <v/>
      </c>
      <c r="W37" s="12" t="str">
        <f t="shared" si="13"/>
        <v/>
      </c>
      <c r="X37" s="12" t="str">
        <f t="shared" si="14"/>
        <v/>
      </c>
      <c r="Y37" s="12"/>
      <c r="Z37" s="9" t="str">
        <f t="shared" si="15"/>
        <v/>
      </c>
      <c r="AA37" s="9" t="str">
        <f t="shared" si="16"/>
        <v/>
      </c>
      <c r="AB37" s="9" t="str">
        <f t="shared" si="17"/>
        <v/>
      </c>
      <c r="AC37" s="9" t="str">
        <f t="shared" si="18"/>
        <v/>
      </c>
      <c r="AD37" s="9" t="str">
        <f t="shared" si="19"/>
        <v/>
      </c>
      <c r="AE37" s="9" t="str">
        <f t="shared" si="20"/>
        <v/>
      </c>
      <c r="AF37" s="9"/>
      <c r="AG37" s="12" t="str">
        <f t="shared" si="21"/>
        <v/>
      </c>
      <c r="AH37" s="12" t="str">
        <f t="shared" si="22"/>
        <v/>
      </c>
      <c r="AI37" s="12" t="str">
        <f t="shared" si="23"/>
        <v/>
      </c>
      <c r="AJ37" s="12" t="str">
        <f t="shared" si="24"/>
        <v/>
      </c>
      <c r="AK37" s="12" t="str">
        <f t="shared" si="25"/>
        <v/>
      </c>
      <c r="AL37" s="12" t="str">
        <f t="shared" si="26"/>
        <v/>
      </c>
      <c r="AM37" s="12"/>
      <c r="AN37" s="15" t="str">
        <f t="shared" si="27"/>
        <v/>
      </c>
      <c r="AO37" s="15" t="str">
        <f t="shared" si="28"/>
        <v/>
      </c>
      <c r="AP37" s="15" t="str">
        <f t="shared" si="29"/>
        <v/>
      </c>
      <c r="AQ37" s="15" t="str">
        <f t="shared" si="30"/>
        <v/>
      </c>
      <c r="AR37" s="15" t="str">
        <f t="shared" si="31"/>
        <v/>
      </c>
      <c r="AS37" s="15" t="str">
        <f t="shared" si="32"/>
        <v/>
      </c>
      <c r="AT37" s="15"/>
      <c r="AU37" s="11" t="str">
        <f t="shared" si="33"/>
        <v/>
      </c>
      <c r="AV37" s="11" t="str">
        <f t="shared" si="34"/>
        <v/>
      </c>
      <c r="AW37" s="11" t="str">
        <f t="shared" si="35"/>
        <v/>
      </c>
      <c r="AX37" s="11" t="str">
        <f t="shared" si="36"/>
        <v/>
      </c>
      <c r="AY37" s="11" t="str">
        <f t="shared" si="37"/>
        <v/>
      </c>
      <c r="AZ37" s="11" t="str">
        <f t="shared" si="38"/>
        <v/>
      </c>
      <c r="BA37" s="31"/>
      <c r="BB37" s="11" t="str">
        <f t="shared" si="39"/>
        <v/>
      </c>
      <c r="BC37" s="11" t="str">
        <f t="shared" si="40"/>
        <v/>
      </c>
      <c r="BD37" s="11" t="str">
        <f t="shared" si="41"/>
        <v/>
      </c>
      <c r="BE37" s="11" t="str">
        <f t="shared" si="42"/>
        <v/>
      </c>
      <c r="BF37" s="11" t="str">
        <f t="shared" si="43"/>
        <v/>
      </c>
      <c r="BG37" s="11" t="str">
        <f t="shared" si="44"/>
        <v/>
      </c>
    </row>
    <row r="38" spans="2:59">
      <c r="B38" s="11" t="str">
        <f t="shared" si="1"/>
        <v/>
      </c>
      <c r="C38" s="29"/>
      <c r="D38" s="65" t="str">
        <f t="shared" si="2"/>
        <v/>
      </c>
      <c r="E38" s="10" t="str">
        <f t="shared" si="3"/>
        <v/>
      </c>
      <c r="F38" s="10" t="str">
        <f t="shared" si="4"/>
        <v/>
      </c>
      <c r="G38" s="31" t="str">
        <f t="shared" si="5"/>
        <v/>
      </c>
      <c r="H38" s="11" t="str">
        <f t="shared" si="6"/>
        <v/>
      </c>
      <c r="I38" s="61"/>
      <c r="J38" s="61"/>
      <c r="K38" s="61"/>
      <c r="L38" s="61"/>
      <c r="M38" s="61"/>
      <c r="N38" s="61"/>
      <c r="O38" s="67"/>
      <c r="P38" s="11" t="str">
        <f t="shared" si="7"/>
        <v/>
      </c>
      <c r="Q38" s="12" t="str">
        <f t="shared" si="8"/>
        <v/>
      </c>
      <c r="R38" s="12"/>
      <c r="S38" s="12" t="str">
        <f t="shared" si="9"/>
        <v/>
      </c>
      <c r="T38" s="12" t="str">
        <f t="shared" si="10"/>
        <v/>
      </c>
      <c r="U38" s="12" t="str">
        <f t="shared" si="11"/>
        <v/>
      </c>
      <c r="V38" s="12" t="str">
        <f t="shared" si="12"/>
        <v/>
      </c>
      <c r="W38" s="12" t="str">
        <f t="shared" si="13"/>
        <v/>
      </c>
      <c r="X38" s="12" t="str">
        <f t="shared" si="14"/>
        <v/>
      </c>
      <c r="Y38" s="12"/>
      <c r="Z38" s="9" t="str">
        <f t="shared" si="15"/>
        <v/>
      </c>
      <c r="AA38" s="9" t="str">
        <f t="shared" si="16"/>
        <v/>
      </c>
      <c r="AB38" s="9" t="str">
        <f t="shared" si="17"/>
        <v/>
      </c>
      <c r="AC38" s="9" t="str">
        <f t="shared" si="18"/>
        <v/>
      </c>
      <c r="AD38" s="9" t="str">
        <f t="shared" si="19"/>
        <v/>
      </c>
      <c r="AE38" s="9" t="str">
        <f t="shared" si="20"/>
        <v/>
      </c>
      <c r="AF38" s="9"/>
      <c r="AG38" s="12" t="str">
        <f t="shared" si="21"/>
        <v/>
      </c>
      <c r="AH38" s="12" t="str">
        <f t="shared" si="22"/>
        <v/>
      </c>
      <c r="AI38" s="12" t="str">
        <f t="shared" si="23"/>
        <v/>
      </c>
      <c r="AJ38" s="12" t="str">
        <f t="shared" si="24"/>
        <v/>
      </c>
      <c r="AK38" s="12" t="str">
        <f t="shared" si="25"/>
        <v/>
      </c>
      <c r="AL38" s="12" t="str">
        <f t="shared" si="26"/>
        <v/>
      </c>
      <c r="AM38" s="12"/>
      <c r="AN38" s="15" t="str">
        <f t="shared" si="27"/>
        <v/>
      </c>
      <c r="AO38" s="15" t="str">
        <f t="shared" si="28"/>
        <v/>
      </c>
      <c r="AP38" s="15" t="str">
        <f t="shared" si="29"/>
        <v/>
      </c>
      <c r="AQ38" s="15" t="str">
        <f t="shared" si="30"/>
        <v/>
      </c>
      <c r="AR38" s="15" t="str">
        <f t="shared" si="31"/>
        <v/>
      </c>
      <c r="AS38" s="15" t="str">
        <f t="shared" si="32"/>
        <v/>
      </c>
      <c r="AT38" s="15"/>
      <c r="AU38" s="11" t="str">
        <f t="shared" si="33"/>
        <v/>
      </c>
      <c r="AV38" s="11" t="str">
        <f t="shared" si="34"/>
        <v/>
      </c>
      <c r="AW38" s="11" t="str">
        <f t="shared" si="35"/>
        <v/>
      </c>
      <c r="AX38" s="11" t="str">
        <f t="shared" si="36"/>
        <v/>
      </c>
      <c r="AY38" s="11" t="str">
        <f t="shared" si="37"/>
        <v/>
      </c>
      <c r="AZ38" s="11" t="str">
        <f t="shared" si="38"/>
        <v/>
      </c>
      <c r="BA38" s="31"/>
      <c r="BB38" s="11" t="str">
        <f t="shared" si="39"/>
        <v/>
      </c>
      <c r="BC38" s="11" t="str">
        <f t="shared" si="40"/>
        <v/>
      </c>
      <c r="BD38" s="11" t="str">
        <f t="shared" si="41"/>
        <v/>
      </c>
      <c r="BE38" s="11" t="str">
        <f t="shared" si="42"/>
        <v/>
      </c>
      <c r="BF38" s="11" t="str">
        <f t="shared" si="43"/>
        <v/>
      </c>
      <c r="BG38" s="11" t="str">
        <f t="shared" si="44"/>
        <v/>
      </c>
    </row>
    <row r="39" spans="2:59">
      <c r="B39" s="11" t="str">
        <f t="shared" ref="B39:B70" si="45">IF(C39&gt;0,  IF(RANK(P39,P$7:P$56,1)=B38,B38+1,RANK(P39,P$7:P$56,1)),"")</f>
        <v/>
      </c>
      <c r="C39" s="29"/>
      <c r="D39" s="65" t="str">
        <f t="shared" ref="D39:D56" si="46">IF($C39&lt;1,"",VLOOKUP($C39,Deelnemers,2,FALSE))</f>
        <v/>
      </c>
      <c r="E39" s="10" t="str">
        <f t="shared" ref="E39:E56" si="47">IF($C39&lt;1,"",VLOOKUP($C39,Deelnemers,4,FALSE))</f>
        <v/>
      </c>
      <c r="F39" s="10" t="str">
        <f t="shared" ref="F39:F56" si="48">IF($C39&lt;1,"",VLOOKUP($C39,Deelnemers,5,FALSE))</f>
        <v/>
      </c>
      <c r="G39" s="31" t="str">
        <f t="shared" ref="G39:G56" si="49">IF($C39&lt;1,"",VLOOKUP($C39,Deelnemers,6,FALSE))</f>
        <v/>
      </c>
      <c r="H39" s="11" t="str">
        <f t="shared" ref="H39:H56" si="50">IF($C39&lt;1,"",VLOOKUP($C39,Deelnemers,7,FALSE))</f>
        <v/>
      </c>
      <c r="I39" s="61"/>
      <c r="J39" s="61"/>
      <c r="K39" s="61"/>
      <c r="L39" s="61"/>
      <c r="M39" s="61"/>
      <c r="N39" s="61"/>
      <c r="O39" s="67"/>
      <c r="P39" s="11" t="str">
        <f t="shared" ref="P39:P56" si="51">IF(C39&gt;0,SUM(BB39:BE39),"")</f>
        <v/>
      </c>
      <c r="Q39" s="12" t="str">
        <f t="shared" ref="Q39:Q56" si="52">IF(C39&gt;0,SUM(AG39:AJ39),"")</f>
        <v/>
      </c>
      <c r="R39" s="12"/>
      <c r="S39" s="12" t="str">
        <f t="shared" ref="S39:S56" si="53">IF($C39&gt;0,   IF(OR(I39="DNC",I39="DSQ"),3,   IF(OR(I39="DNS",I39="NSC",I39="DNF",I39="RET"),2,  1)),"")</f>
        <v/>
      </c>
      <c r="T39" s="12" t="str">
        <f t="shared" ref="T39:T56" si="54">IF($C39&gt;0,   IF(OR(J39="DNC",J39="DSQ"),3,   IF(OR(J39="DNS",J39="NSC",J39="DNF",J39="RET"),2,  1)),"")</f>
        <v/>
      </c>
      <c r="U39" s="12" t="str">
        <f t="shared" ref="U39:U56" si="55">IF($C39&gt;0,   IF(OR(K39="DNC",K39="DSQ"),3,   IF(OR(K39="DNS",K39="NSC",K39="DNF",K39="RET"),2,  1)),"")</f>
        <v/>
      </c>
      <c r="V39" s="12" t="str">
        <f t="shared" ref="V39:V56" si="56">IF($C39&gt;0,   IF(OR(L39="DNC",L39="DSQ"),3,   IF(OR(L39="DNS",L39="NSC",L39="DNF",L39="RET"),2,  1)),"")</f>
        <v/>
      </c>
      <c r="W39" s="12" t="str">
        <f t="shared" ref="W39:W56" si="57">IF($C39&gt;0,   IF(OR(M39="DNC",M39="DSQ"),3,   IF(OR(M39="DNS",M39="NSC",M39="DNF",M39="RET"),2,  1)),"")</f>
        <v/>
      </c>
      <c r="X39" s="12" t="str">
        <f t="shared" ref="X39:X56" si="58">IF($C39&gt;0,   IF(OR(N39="DNC",N39="DSQ"),3,   IF(OR(N39="DNS",N39="NSC",N39="DNF",N39="RET"),2,  1)),"")</f>
        <v/>
      </c>
      <c r="Y39" s="12"/>
      <c r="Z39" s="9" t="str">
        <f t="shared" ref="Z39:Z56" si="59">IF($C39&gt;0, IF(S39=1, I39*24*60*60,88888),"")</f>
        <v/>
      </c>
      <c r="AA39" s="9" t="str">
        <f t="shared" ref="AA39:AA56" si="60">IF($C39&gt;0, IF(T39=1, J39*24*60*60,88888),"")</f>
        <v/>
      </c>
      <c r="AB39" s="9" t="str">
        <f t="shared" ref="AB39:AB56" si="61">IF($C39&gt;0, IF(U39=1, K39*24*60*60,88888),"")</f>
        <v/>
      </c>
      <c r="AC39" s="9" t="str">
        <f t="shared" ref="AC39:AC56" si="62">IF($C39&gt;0, IF(V39=1, L39*24*60*60,88888),"")</f>
        <v/>
      </c>
      <c r="AD39" s="9" t="str">
        <f t="shared" ref="AD39:AD56" si="63">IF($C39&gt;0, IF(W39=1, M39*24*60*60,88888),"")</f>
        <v/>
      </c>
      <c r="AE39" s="9" t="str">
        <f t="shared" ref="AE39:AE56" si="64">IF($C39&gt;0, IF(X39=1, N39*24*60*60,88888),"")</f>
        <v/>
      </c>
      <c r="AF39" s="9"/>
      <c r="AG39" s="12" t="str">
        <f t="shared" ref="AG39:AG56" si="65">IF($C39&gt;0,IF(Z39=88888,88888,Z39*100/$H39),"")</f>
        <v/>
      </c>
      <c r="AH39" s="12" t="str">
        <f t="shared" ref="AH39:AH56" si="66">IF($C39&gt;0,IF(AA39=88888,88888,AA39*100/$H39),"")</f>
        <v/>
      </c>
      <c r="AI39" s="12" t="str">
        <f t="shared" ref="AI39:AI56" si="67">IF($C39&gt;0,IF(AB39=88888,88888,AB39*100/$H39),"")</f>
        <v/>
      </c>
      <c r="AJ39" s="12" t="str">
        <f t="shared" ref="AJ39:AJ56" si="68">IF($C39&gt;0,IF(AC39=88888,88888,AC39*100/$H39),"")</f>
        <v/>
      </c>
      <c r="AK39" s="12" t="str">
        <f t="shared" ref="AK39:AK56" si="69">IF($C39&gt;0,IF(AD39=88888,88888,AD39*100/$H39),"")</f>
        <v/>
      </c>
      <c r="AL39" s="12" t="str">
        <f t="shared" ref="AL39:AL56" si="70">IF($C39&gt;0,IF(AE39=88888,88888,AE39*100/$H39),"")</f>
        <v/>
      </c>
      <c r="AM39" s="12"/>
      <c r="AN39" s="15" t="str">
        <f t="shared" ref="AN39:AN56" si="71">IF(OR(AG39="",AG39=88888),"",AG39/24/60/60)</f>
        <v/>
      </c>
      <c r="AO39" s="15" t="str">
        <f t="shared" ref="AO39:AO56" si="72">IF(OR(AH39="",AH39=88888),"",AH39/24/60/60)</f>
        <v/>
      </c>
      <c r="AP39" s="15" t="str">
        <f t="shared" ref="AP39:AP56" si="73">IF(OR(AI39="",AI39=88888),"",AI39/24/60/60)</f>
        <v/>
      </c>
      <c r="AQ39" s="15" t="str">
        <f t="shared" ref="AQ39:AQ56" si="74">IF(OR(AJ39="",AJ39=88888),"",AJ39/24/60/60)</f>
        <v/>
      </c>
      <c r="AR39" s="15" t="str">
        <f t="shared" ref="AR39:AR56" si="75">IF(OR(AK39="",AK39=88888),"",AK39/24/60/60)</f>
        <v/>
      </c>
      <c r="AS39" s="15" t="str">
        <f t="shared" ref="AS39:AS56" si="76">IF(OR(AL39="",AL39=88888),"",AL39/24/60/60)</f>
        <v/>
      </c>
      <c r="AT39" s="15"/>
      <c r="AU39" s="11" t="str">
        <f t="shared" ref="AU39:AU56" si="77">IF(I39&lt;&gt;"",    IF(S39=1,RANK(AG39,AG$7:AG$56,1),IF(S39=2,I$2+1,IF(S39=3,$I$1+1,""))), "")</f>
        <v/>
      </c>
      <c r="AV39" s="11" t="str">
        <f t="shared" ref="AV39:AV56" si="78">IF(J39&lt;&gt;"",    IF(T39=1,RANK(AH39,AH$7:AH$56,1),IF(T39=2,J$2+1,IF(T39=3,$I$1+1,""))), "")</f>
        <v/>
      </c>
      <c r="AW39" s="11" t="str">
        <f t="shared" ref="AW39:AW56" si="79">IF(K39&lt;&gt;"",    IF(U39=1,RANK(AI39,AI$7:AI$56,1),IF(U39=2,K$2+1,IF(U39=3,$I$1+1,""))), "")</f>
        <v/>
      </c>
      <c r="AX39" s="11" t="str">
        <f t="shared" ref="AX39:AX56" si="80">IF(L39&lt;&gt;"",    IF(V39=1,RANK(AJ39,AJ$7:AJ$56,1),IF(V39=2,L$2+1,IF(V39=3,$I$1+1,""))), "")</f>
        <v/>
      </c>
      <c r="AY39" s="11" t="str">
        <f t="shared" ref="AY39:AY56" si="81">IF(M39&lt;&gt;"",    IF(W39=1,RANK(AK39,AK$7:AK$56,1),IF(W39=2,M$2+1,IF(W39=3,$I$1+1,""))), "")</f>
        <v/>
      </c>
      <c r="AZ39" s="11" t="str">
        <f t="shared" ref="AZ39:AZ56" si="82">IF(N39&lt;&gt;"",    IF(X39=1,RANK(AL39,AL$7:AL$56,1),IF(X39=2,N$2+1,IF(X39=3,$I$1+1,""))), "")</f>
        <v/>
      </c>
      <c r="BA39" s="31"/>
      <c r="BB39" s="11" t="str">
        <f t="shared" ref="BB39:BB56" si="83">IF(AU39="","",VLOOKUP(AU39,Punten,2,FALSE))</f>
        <v/>
      </c>
      <c r="BC39" s="11" t="str">
        <f t="shared" ref="BC39:BC56" si="84">IF(AV39="","",IF(J39&gt;0,VLOOKUP(AV39,Punten,2,FALSE),0))</f>
        <v/>
      </c>
      <c r="BD39" s="11" t="str">
        <f t="shared" ref="BD39:BD56" si="85">IF(AW39="","",IF(K39&gt;0,VLOOKUP(AW39,Punten,2,FALSE),0))</f>
        <v/>
      </c>
      <c r="BE39" s="11" t="str">
        <f t="shared" ref="BE39:BE56" si="86">IF(AX39="","",IF(AG39&gt;0,VLOOKUP(AX39,Punten,2,FALSE),0))</f>
        <v/>
      </c>
      <c r="BF39" s="11" t="str">
        <f t="shared" ref="BF39:BF56" si="87">IF(AY39="","",IF(AH39&gt;0,VLOOKUP(AY39,Punten,2,FALSE),0))</f>
        <v/>
      </c>
      <c r="BG39" s="11" t="str">
        <f t="shared" ref="BG39:BG56" si="88">IF(AZ39="","",IF(AI39&gt;0,VLOOKUP(AZ39,Punten,2,FALSE),0))</f>
        <v/>
      </c>
    </row>
    <row r="40" spans="2:59">
      <c r="B40" s="11" t="str">
        <f t="shared" si="45"/>
        <v/>
      </c>
      <c r="C40" s="29"/>
      <c r="D40" s="65" t="str">
        <f t="shared" si="46"/>
        <v/>
      </c>
      <c r="E40" s="10" t="str">
        <f t="shared" si="47"/>
        <v/>
      </c>
      <c r="F40" s="10" t="str">
        <f t="shared" si="48"/>
        <v/>
      </c>
      <c r="G40" s="31" t="str">
        <f t="shared" si="49"/>
        <v/>
      </c>
      <c r="H40" s="11" t="str">
        <f t="shared" si="50"/>
        <v/>
      </c>
      <c r="I40" s="61"/>
      <c r="J40" s="61"/>
      <c r="K40" s="61"/>
      <c r="L40" s="61"/>
      <c r="M40" s="61"/>
      <c r="N40" s="61"/>
      <c r="O40" s="67"/>
      <c r="P40" s="11" t="str">
        <f t="shared" si="51"/>
        <v/>
      </c>
      <c r="Q40" s="12" t="str">
        <f t="shared" si="52"/>
        <v/>
      </c>
      <c r="R40" s="12"/>
      <c r="S40" s="12" t="str">
        <f t="shared" si="53"/>
        <v/>
      </c>
      <c r="T40" s="12" t="str">
        <f t="shared" si="54"/>
        <v/>
      </c>
      <c r="U40" s="12" t="str">
        <f t="shared" si="55"/>
        <v/>
      </c>
      <c r="V40" s="12" t="str">
        <f t="shared" si="56"/>
        <v/>
      </c>
      <c r="W40" s="12" t="str">
        <f t="shared" si="57"/>
        <v/>
      </c>
      <c r="X40" s="12" t="str">
        <f t="shared" si="58"/>
        <v/>
      </c>
      <c r="Y40" s="12"/>
      <c r="Z40" s="9" t="str">
        <f t="shared" si="59"/>
        <v/>
      </c>
      <c r="AA40" s="9" t="str">
        <f t="shared" si="60"/>
        <v/>
      </c>
      <c r="AB40" s="9" t="str">
        <f t="shared" si="61"/>
        <v/>
      </c>
      <c r="AC40" s="9" t="str">
        <f t="shared" si="62"/>
        <v/>
      </c>
      <c r="AD40" s="9" t="str">
        <f t="shared" si="63"/>
        <v/>
      </c>
      <c r="AE40" s="9" t="str">
        <f t="shared" si="64"/>
        <v/>
      </c>
      <c r="AF40" s="9"/>
      <c r="AG40" s="12" t="str">
        <f t="shared" si="65"/>
        <v/>
      </c>
      <c r="AH40" s="12" t="str">
        <f t="shared" si="66"/>
        <v/>
      </c>
      <c r="AI40" s="12" t="str">
        <f t="shared" si="67"/>
        <v/>
      </c>
      <c r="AJ40" s="12" t="str">
        <f t="shared" si="68"/>
        <v/>
      </c>
      <c r="AK40" s="12" t="str">
        <f t="shared" si="69"/>
        <v/>
      </c>
      <c r="AL40" s="12" t="str">
        <f t="shared" si="70"/>
        <v/>
      </c>
      <c r="AM40" s="12"/>
      <c r="AN40" s="15" t="str">
        <f t="shared" si="71"/>
        <v/>
      </c>
      <c r="AO40" s="15" t="str">
        <f t="shared" si="72"/>
        <v/>
      </c>
      <c r="AP40" s="15" t="str">
        <f t="shared" si="73"/>
        <v/>
      </c>
      <c r="AQ40" s="15" t="str">
        <f t="shared" si="74"/>
        <v/>
      </c>
      <c r="AR40" s="15" t="str">
        <f t="shared" si="75"/>
        <v/>
      </c>
      <c r="AS40" s="15" t="str">
        <f t="shared" si="76"/>
        <v/>
      </c>
      <c r="AT40" s="15"/>
      <c r="AU40" s="11" t="str">
        <f t="shared" si="77"/>
        <v/>
      </c>
      <c r="AV40" s="11" t="str">
        <f t="shared" si="78"/>
        <v/>
      </c>
      <c r="AW40" s="11" t="str">
        <f t="shared" si="79"/>
        <v/>
      </c>
      <c r="AX40" s="11" t="str">
        <f t="shared" si="80"/>
        <v/>
      </c>
      <c r="AY40" s="11" t="str">
        <f t="shared" si="81"/>
        <v/>
      </c>
      <c r="AZ40" s="11" t="str">
        <f t="shared" si="82"/>
        <v/>
      </c>
      <c r="BA40" s="31"/>
      <c r="BB40" s="11" t="str">
        <f t="shared" si="83"/>
        <v/>
      </c>
      <c r="BC40" s="11" t="str">
        <f t="shared" si="84"/>
        <v/>
      </c>
      <c r="BD40" s="11" t="str">
        <f t="shared" si="85"/>
        <v/>
      </c>
      <c r="BE40" s="11" t="str">
        <f t="shared" si="86"/>
        <v/>
      </c>
      <c r="BF40" s="11" t="str">
        <f t="shared" si="87"/>
        <v/>
      </c>
      <c r="BG40" s="11" t="str">
        <f t="shared" si="88"/>
        <v/>
      </c>
    </row>
    <row r="41" spans="2:59">
      <c r="B41" s="11" t="str">
        <f t="shared" si="45"/>
        <v/>
      </c>
      <c r="C41" s="29"/>
      <c r="D41" s="65" t="str">
        <f t="shared" si="46"/>
        <v/>
      </c>
      <c r="E41" s="10" t="str">
        <f t="shared" si="47"/>
        <v/>
      </c>
      <c r="F41" s="10" t="str">
        <f t="shared" si="48"/>
        <v/>
      </c>
      <c r="G41" s="31" t="str">
        <f t="shared" si="49"/>
        <v/>
      </c>
      <c r="H41" s="11" t="str">
        <f t="shared" si="50"/>
        <v/>
      </c>
      <c r="I41" s="61"/>
      <c r="J41" s="61"/>
      <c r="K41" s="61"/>
      <c r="L41" s="61"/>
      <c r="M41" s="61"/>
      <c r="N41" s="61"/>
      <c r="O41" s="67"/>
      <c r="P41" s="11" t="str">
        <f t="shared" si="51"/>
        <v/>
      </c>
      <c r="Q41" s="12" t="str">
        <f t="shared" si="52"/>
        <v/>
      </c>
      <c r="R41" s="12"/>
      <c r="S41" s="12" t="str">
        <f t="shared" si="53"/>
        <v/>
      </c>
      <c r="T41" s="12" t="str">
        <f t="shared" si="54"/>
        <v/>
      </c>
      <c r="U41" s="12" t="str">
        <f t="shared" si="55"/>
        <v/>
      </c>
      <c r="V41" s="12" t="str">
        <f t="shared" si="56"/>
        <v/>
      </c>
      <c r="W41" s="12" t="str">
        <f t="shared" si="57"/>
        <v/>
      </c>
      <c r="X41" s="12" t="str">
        <f t="shared" si="58"/>
        <v/>
      </c>
      <c r="Y41" s="12"/>
      <c r="Z41" s="9" t="str">
        <f t="shared" si="59"/>
        <v/>
      </c>
      <c r="AA41" s="9" t="str">
        <f t="shared" si="60"/>
        <v/>
      </c>
      <c r="AB41" s="9" t="str">
        <f t="shared" si="61"/>
        <v/>
      </c>
      <c r="AC41" s="9" t="str">
        <f t="shared" si="62"/>
        <v/>
      </c>
      <c r="AD41" s="9" t="str">
        <f t="shared" si="63"/>
        <v/>
      </c>
      <c r="AE41" s="9" t="str">
        <f t="shared" si="64"/>
        <v/>
      </c>
      <c r="AF41" s="9"/>
      <c r="AG41" s="12" t="str">
        <f t="shared" si="65"/>
        <v/>
      </c>
      <c r="AH41" s="12" t="str">
        <f t="shared" si="66"/>
        <v/>
      </c>
      <c r="AI41" s="12" t="str">
        <f t="shared" si="67"/>
        <v/>
      </c>
      <c r="AJ41" s="12" t="str">
        <f t="shared" si="68"/>
        <v/>
      </c>
      <c r="AK41" s="12" t="str">
        <f t="shared" si="69"/>
        <v/>
      </c>
      <c r="AL41" s="12" t="str">
        <f t="shared" si="70"/>
        <v/>
      </c>
      <c r="AM41" s="12"/>
      <c r="AN41" s="15" t="str">
        <f t="shared" si="71"/>
        <v/>
      </c>
      <c r="AO41" s="15" t="str">
        <f t="shared" si="72"/>
        <v/>
      </c>
      <c r="AP41" s="15" t="str">
        <f t="shared" si="73"/>
        <v/>
      </c>
      <c r="AQ41" s="15" t="str">
        <f t="shared" si="74"/>
        <v/>
      </c>
      <c r="AR41" s="15" t="str">
        <f t="shared" si="75"/>
        <v/>
      </c>
      <c r="AS41" s="15" t="str">
        <f t="shared" si="76"/>
        <v/>
      </c>
      <c r="AT41" s="15"/>
      <c r="AU41" s="11" t="str">
        <f t="shared" si="77"/>
        <v/>
      </c>
      <c r="AV41" s="11" t="str">
        <f t="shared" si="78"/>
        <v/>
      </c>
      <c r="AW41" s="11" t="str">
        <f t="shared" si="79"/>
        <v/>
      </c>
      <c r="AX41" s="11" t="str">
        <f t="shared" si="80"/>
        <v/>
      </c>
      <c r="AY41" s="11" t="str">
        <f t="shared" si="81"/>
        <v/>
      </c>
      <c r="AZ41" s="11" t="str">
        <f t="shared" si="82"/>
        <v/>
      </c>
      <c r="BA41" s="31"/>
      <c r="BB41" s="11" t="str">
        <f t="shared" si="83"/>
        <v/>
      </c>
      <c r="BC41" s="11" t="str">
        <f t="shared" si="84"/>
        <v/>
      </c>
      <c r="BD41" s="11" t="str">
        <f t="shared" si="85"/>
        <v/>
      </c>
      <c r="BE41" s="11" t="str">
        <f t="shared" si="86"/>
        <v/>
      </c>
      <c r="BF41" s="11" t="str">
        <f t="shared" si="87"/>
        <v/>
      </c>
      <c r="BG41" s="11" t="str">
        <f t="shared" si="88"/>
        <v/>
      </c>
    </row>
    <row r="42" spans="2:59">
      <c r="B42" s="11" t="str">
        <f t="shared" si="45"/>
        <v/>
      </c>
      <c r="C42" s="29"/>
      <c r="D42" s="65" t="str">
        <f t="shared" si="46"/>
        <v/>
      </c>
      <c r="E42" s="10" t="str">
        <f t="shared" si="47"/>
        <v/>
      </c>
      <c r="F42" s="10" t="str">
        <f t="shared" si="48"/>
        <v/>
      </c>
      <c r="G42" s="31" t="str">
        <f t="shared" si="49"/>
        <v/>
      </c>
      <c r="H42" s="11" t="str">
        <f t="shared" si="50"/>
        <v/>
      </c>
      <c r="I42" s="61"/>
      <c r="J42" s="61"/>
      <c r="K42" s="61"/>
      <c r="L42" s="61"/>
      <c r="M42" s="61"/>
      <c r="N42" s="61"/>
      <c r="O42" s="67"/>
      <c r="P42" s="11" t="str">
        <f t="shared" si="51"/>
        <v/>
      </c>
      <c r="Q42" s="12" t="str">
        <f t="shared" si="52"/>
        <v/>
      </c>
      <c r="R42" s="12"/>
      <c r="S42" s="12" t="str">
        <f t="shared" si="53"/>
        <v/>
      </c>
      <c r="T42" s="12" t="str">
        <f t="shared" si="54"/>
        <v/>
      </c>
      <c r="U42" s="12" t="str">
        <f t="shared" si="55"/>
        <v/>
      </c>
      <c r="V42" s="12" t="str">
        <f t="shared" si="56"/>
        <v/>
      </c>
      <c r="W42" s="12" t="str">
        <f t="shared" si="57"/>
        <v/>
      </c>
      <c r="X42" s="12" t="str">
        <f t="shared" si="58"/>
        <v/>
      </c>
      <c r="Y42" s="12"/>
      <c r="Z42" s="9" t="str">
        <f t="shared" si="59"/>
        <v/>
      </c>
      <c r="AA42" s="9" t="str">
        <f t="shared" si="60"/>
        <v/>
      </c>
      <c r="AB42" s="9" t="str">
        <f t="shared" si="61"/>
        <v/>
      </c>
      <c r="AC42" s="9" t="str">
        <f t="shared" si="62"/>
        <v/>
      </c>
      <c r="AD42" s="9" t="str">
        <f t="shared" si="63"/>
        <v/>
      </c>
      <c r="AE42" s="9" t="str">
        <f t="shared" si="64"/>
        <v/>
      </c>
      <c r="AF42" s="9"/>
      <c r="AG42" s="12" t="str">
        <f t="shared" si="65"/>
        <v/>
      </c>
      <c r="AH42" s="12" t="str">
        <f t="shared" si="66"/>
        <v/>
      </c>
      <c r="AI42" s="12" t="str">
        <f t="shared" si="67"/>
        <v/>
      </c>
      <c r="AJ42" s="12" t="str">
        <f t="shared" si="68"/>
        <v/>
      </c>
      <c r="AK42" s="12" t="str">
        <f t="shared" si="69"/>
        <v/>
      </c>
      <c r="AL42" s="12" t="str">
        <f t="shared" si="70"/>
        <v/>
      </c>
      <c r="AM42" s="12"/>
      <c r="AN42" s="15" t="str">
        <f t="shared" si="71"/>
        <v/>
      </c>
      <c r="AO42" s="15" t="str">
        <f t="shared" si="72"/>
        <v/>
      </c>
      <c r="AP42" s="15" t="str">
        <f t="shared" si="73"/>
        <v/>
      </c>
      <c r="AQ42" s="15" t="str">
        <f t="shared" si="74"/>
        <v/>
      </c>
      <c r="AR42" s="15" t="str">
        <f t="shared" si="75"/>
        <v/>
      </c>
      <c r="AS42" s="15" t="str">
        <f t="shared" si="76"/>
        <v/>
      </c>
      <c r="AT42" s="15"/>
      <c r="AU42" s="11" t="str">
        <f t="shared" si="77"/>
        <v/>
      </c>
      <c r="AV42" s="11" t="str">
        <f t="shared" si="78"/>
        <v/>
      </c>
      <c r="AW42" s="11" t="str">
        <f t="shared" si="79"/>
        <v/>
      </c>
      <c r="AX42" s="11" t="str">
        <f t="shared" si="80"/>
        <v/>
      </c>
      <c r="AY42" s="11" t="str">
        <f t="shared" si="81"/>
        <v/>
      </c>
      <c r="AZ42" s="11" t="str">
        <f t="shared" si="82"/>
        <v/>
      </c>
      <c r="BA42" s="31"/>
      <c r="BB42" s="11" t="str">
        <f t="shared" si="83"/>
        <v/>
      </c>
      <c r="BC42" s="11" t="str">
        <f t="shared" si="84"/>
        <v/>
      </c>
      <c r="BD42" s="11" t="str">
        <f t="shared" si="85"/>
        <v/>
      </c>
      <c r="BE42" s="11" t="str">
        <f t="shared" si="86"/>
        <v/>
      </c>
      <c r="BF42" s="11" t="str">
        <f t="shared" si="87"/>
        <v/>
      </c>
      <c r="BG42" s="11" t="str">
        <f t="shared" si="88"/>
        <v/>
      </c>
    </row>
    <row r="43" spans="2:59">
      <c r="B43" s="11" t="str">
        <f t="shared" si="45"/>
        <v/>
      </c>
      <c r="C43" s="29"/>
      <c r="D43" s="65" t="str">
        <f t="shared" si="46"/>
        <v/>
      </c>
      <c r="E43" s="10" t="str">
        <f t="shared" si="47"/>
        <v/>
      </c>
      <c r="F43" s="10" t="str">
        <f t="shared" si="48"/>
        <v/>
      </c>
      <c r="G43" s="31" t="str">
        <f t="shared" si="49"/>
        <v/>
      </c>
      <c r="H43" s="11" t="str">
        <f t="shared" si="50"/>
        <v/>
      </c>
      <c r="I43" s="61"/>
      <c r="J43" s="61"/>
      <c r="K43" s="61"/>
      <c r="L43" s="61"/>
      <c r="M43" s="61"/>
      <c r="N43" s="61"/>
      <c r="O43" s="67"/>
      <c r="P43" s="11" t="str">
        <f t="shared" si="51"/>
        <v/>
      </c>
      <c r="Q43" s="12" t="str">
        <f t="shared" si="52"/>
        <v/>
      </c>
      <c r="R43" s="12"/>
      <c r="S43" s="12" t="str">
        <f t="shared" si="53"/>
        <v/>
      </c>
      <c r="T43" s="12" t="str">
        <f t="shared" si="54"/>
        <v/>
      </c>
      <c r="U43" s="12" t="str">
        <f t="shared" si="55"/>
        <v/>
      </c>
      <c r="V43" s="12" t="str">
        <f t="shared" si="56"/>
        <v/>
      </c>
      <c r="W43" s="12" t="str">
        <f t="shared" si="57"/>
        <v/>
      </c>
      <c r="X43" s="12" t="str">
        <f t="shared" si="58"/>
        <v/>
      </c>
      <c r="Y43" s="12"/>
      <c r="Z43" s="9" t="str">
        <f t="shared" si="59"/>
        <v/>
      </c>
      <c r="AA43" s="9" t="str">
        <f t="shared" si="60"/>
        <v/>
      </c>
      <c r="AB43" s="9" t="str">
        <f t="shared" si="61"/>
        <v/>
      </c>
      <c r="AC43" s="9" t="str">
        <f t="shared" si="62"/>
        <v/>
      </c>
      <c r="AD43" s="9" t="str">
        <f t="shared" si="63"/>
        <v/>
      </c>
      <c r="AE43" s="9" t="str">
        <f t="shared" si="64"/>
        <v/>
      </c>
      <c r="AF43" s="9"/>
      <c r="AG43" s="12" t="str">
        <f t="shared" si="65"/>
        <v/>
      </c>
      <c r="AH43" s="12" t="str">
        <f t="shared" si="66"/>
        <v/>
      </c>
      <c r="AI43" s="12" t="str">
        <f t="shared" si="67"/>
        <v/>
      </c>
      <c r="AJ43" s="12" t="str">
        <f t="shared" si="68"/>
        <v/>
      </c>
      <c r="AK43" s="12" t="str">
        <f t="shared" si="69"/>
        <v/>
      </c>
      <c r="AL43" s="12" t="str">
        <f t="shared" si="70"/>
        <v/>
      </c>
      <c r="AM43" s="12"/>
      <c r="AN43" s="15" t="str">
        <f t="shared" si="71"/>
        <v/>
      </c>
      <c r="AO43" s="15" t="str">
        <f t="shared" si="72"/>
        <v/>
      </c>
      <c r="AP43" s="15" t="str">
        <f t="shared" si="73"/>
        <v/>
      </c>
      <c r="AQ43" s="15" t="str">
        <f t="shared" si="74"/>
        <v/>
      </c>
      <c r="AR43" s="15" t="str">
        <f t="shared" si="75"/>
        <v/>
      </c>
      <c r="AS43" s="15" t="str">
        <f t="shared" si="76"/>
        <v/>
      </c>
      <c r="AT43" s="15"/>
      <c r="AU43" s="11" t="str">
        <f t="shared" si="77"/>
        <v/>
      </c>
      <c r="AV43" s="11" t="str">
        <f t="shared" si="78"/>
        <v/>
      </c>
      <c r="AW43" s="11" t="str">
        <f t="shared" si="79"/>
        <v/>
      </c>
      <c r="AX43" s="11" t="str">
        <f t="shared" si="80"/>
        <v/>
      </c>
      <c r="AY43" s="11" t="str">
        <f t="shared" si="81"/>
        <v/>
      </c>
      <c r="AZ43" s="11" t="str">
        <f t="shared" si="82"/>
        <v/>
      </c>
      <c r="BA43" s="31"/>
      <c r="BB43" s="11" t="str">
        <f t="shared" si="83"/>
        <v/>
      </c>
      <c r="BC43" s="11" t="str">
        <f t="shared" si="84"/>
        <v/>
      </c>
      <c r="BD43" s="11" t="str">
        <f t="shared" si="85"/>
        <v/>
      </c>
      <c r="BE43" s="11" t="str">
        <f t="shared" si="86"/>
        <v/>
      </c>
      <c r="BF43" s="11" t="str">
        <f t="shared" si="87"/>
        <v/>
      </c>
      <c r="BG43" s="11" t="str">
        <f t="shared" si="88"/>
        <v/>
      </c>
    </row>
    <row r="44" spans="2:59">
      <c r="B44" s="11" t="str">
        <f t="shared" si="45"/>
        <v/>
      </c>
      <c r="C44" s="29"/>
      <c r="D44" s="65" t="str">
        <f t="shared" si="46"/>
        <v/>
      </c>
      <c r="E44" s="10" t="str">
        <f t="shared" si="47"/>
        <v/>
      </c>
      <c r="F44" s="10" t="str">
        <f t="shared" si="48"/>
        <v/>
      </c>
      <c r="G44" s="31" t="str">
        <f t="shared" si="49"/>
        <v/>
      </c>
      <c r="H44" s="11" t="str">
        <f t="shared" si="50"/>
        <v/>
      </c>
      <c r="I44" s="61"/>
      <c r="J44" s="61"/>
      <c r="K44" s="61"/>
      <c r="L44" s="61"/>
      <c r="M44" s="61"/>
      <c r="N44" s="61"/>
      <c r="O44" s="67"/>
      <c r="P44" s="11" t="str">
        <f t="shared" si="51"/>
        <v/>
      </c>
      <c r="Q44" s="12" t="str">
        <f t="shared" si="52"/>
        <v/>
      </c>
      <c r="R44" s="12"/>
      <c r="S44" s="12" t="str">
        <f t="shared" si="53"/>
        <v/>
      </c>
      <c r="T44" s="12" t="str">
        <f t="shared" si="54"/>
        <v/>
      </c>
      <c r="U44" s="12" t="str">
        <f t="shared" si="55"/>
        <v/>
      </c>
      <c r="V44" s="12" t="str">
        <f t="shared" si="56"/>
        <v/>
      </c>
      <c r="W44" s="12" t="str">
        <f t="shared" si="57"/>
        <v/>
      </c>
      <c r="X44" s="12" t="str">
        <f t="shared" si="58"/>
        <v/>
      </c>
      <c r="Y44" s="12"/>
      <c r="Z44" s="9" t="str">
        <f t="shared" si="59"/>
        <v/>
      </c>
      <c r="AA44" s="9" t="str">
        <f t="shared" si="60"/>
        <v/>
      </c>
      <c r="AB44" s="9" t="str">
        <f t="shared" si="61"/>
        <v/>
      </c>
      <c r="AC44" s="9" t="str">
        <f t="shared" si="62"/>
        <v/>
      </c>
      <c r="AD44" s="9" t="str">
        <f t="shared" si="63"/>
        <v/>
      </c>
      <c r="AE44" s="9" t="str">
        <f t="shared" si="64"/>
        <v/>
      </c>
      <c r="AF44" s="9"/>
      <c r="AG44" s="12" t="str">
        <f t="shared" si="65"/>
        <v/>
      </c>
      <c r="AH44" s="12" t="str">
        <f t="shared" si="66"/>
        <v/>
      </c>
      <c r="AI44" s="12" t="str">
        <f t="shared" si="67"/>
        <v/>
      </c>
      <c r="AJ44" s="12" t="str">
        <f t="shared" si="68"/>
        <v/>
      </c>
      <c r="AK44" s="12" t="str">
        <f t="shared" si="69"/>
        <v/>
      </c>
      <c r="AL44" s="12" t="str">
        <f t="shared" si="70"/>
        <v/>
      </c>
      <c r="AM44" s="12"/>
      <c r="AN44" s="15" t="str">
        <f t="shared" si="71"/>
        <v/>
      </c>
      <c r="AO44" s="15" t="str">
        <f t="shared" si="72"/>
        <v/>
      </c>
      <c r="AP44" s="15" t="str">
        <f t="shared" si="73"/>
        <v/>
      </c>
      <c r="AQ44" s="15" t="str">
        <f t="shared" si="74"/>
        <v/>
      </c>
      <c r="AR44" s="15" t="str">
        <f t="shared" si="75"/>
        <v/>
      </c>
      <c r="AS44" s="15" t="str">
        <f t="shared" si="76"/>
        <v/>
      </c>
      <c r="AT44" s="15"/>
      <c r="AU44" s="11" t="str">
        <f t="shared" si="77"/>
        <v/>
      </c>
      <c r="AV44" s="11" t="str">
        <f t="shared" si="78"/>
        <v/>
      </c>
      <c r="AW44" s="11" t="str">
        <f t="shared" si="79"/>
        <v/>
      </c>
      <c r="AX44" s="11" t="str">
        <f t="shared" si="80"/>
        <v/>
      </c>
      <c r="AY44" s="11" t="str">
        <f t="shared" si="81"/>
        <v/>
      </c>
      <c r="AZ44" s="11" t="str">
        <f t="shared" si="82"/>
        <v/>
      </c>
      <c r="BA44" s="31"/>
      <c r="BB44" s="11" t="str">
        <f t="shared" si="83"/>
        <v/>
      </c>
      <c r="BC44" s="11" t="str">
        <f t="shared" si="84"/>
        <v/>
      </c>
      <c r="BD44" s="11" t="str">
        <f t="shared" si="85"/>
        <v/>
      </c>
      <c r="BE44" s="11" t="str">
        <f t="shared" si="86"/>
        <v/>
      </c>
      <c r="BF44" s="11" t="str">
        <f t="shared" si="87"/>
        <v/>
      </c>
      <c r="BG44" s="11" t="str">
        <f t="shared" si="88"/>
        <v/>
      </c>
    </row>
    <row r="45" spans="2:59">
      <c r="B45" s="11" t="str">
        <f t="shared" si="45"/>
        <v/>
      </c>
      <c r="C45" s="29"/>
      <c r="D45" s="65" t="str">
        <f t="shared" si="46"/>
        <v/>
      </c>
      <c r="E45" s="10" t="str">
        <f t="shared" si="47"/>
        <v/>
      </c>
      <c r="F45" s="10" t="str">
        <f t="shared" si="48"/>
        <v/>
      </c>
      <c r="G45" s="31" t="str">
        <f t="shared" si="49"/>
        <v/>
      </c>
      <c r="H45" s="11" t="str">
        <f t="shared" si="50"/>
        <v/>
      </c>
      <c r="I45" s="61"/>
      <c r="J45" s="61"/>
      <c r="K45" s="61"/>
      <c r="L45" s="61"/>
      <c r="M45" s="61"/>
      <c r="N45" s="61"/>
      <c r="O45" s="67"/>
      <c r="P45" s="11" t="str">
        <f t="shared" si="51"/>
        <v/>
      </c>
      <c r="Q45" s="12" t="str">
        <f t="shared" si="52"/>
        <v/>
      </c>
      <c r="R45" s="12"/>
      <c r="S45" s="12" t="str">
        <f t="shared" si="53"/>
        <v/>
      </c>
      <c r="T45" s="12" t="str">
        <f t="shared" si="54"/>
        <v/>
      </c>
      <c r="U45" s="12" t="str">
        <f t="shared" si="55"/>
        <v/>
      </c>
      <c r="V45" s="12" t="str">
        <f t="shared" si="56"/>
        <v/>
      </c>
      <c r="W45" s="12" t="str">
        <f t="shared" si="57"/>
        <v/>
      </c>
      <c r="X45" s="12" t="str">
        <f t="shared" si="58"/>
        <v/>
      </c>
      <c r="Y45" s="12"/>
      <c r="Z45" s="9" t="str">
        <f t="shared" si="59"/>
        <v/>
      </c>
      <c r="AA45" s="9" t="str">
        <f t="shared" si="60"/>
        <v/>
      </c>
      <c r="AB45" s="9" t="str">
        <f t="shared" si="61"/>
        <v/>
      </c>
      <c r="AC45" s="9" t="str">
        <f t="shared" si="62"/>
        <v/>
      </c>
      <c r="AD45" s="9" t="str">
        <f t="shared" si="63"/>
        <v/>
      </c>
      <c r="AE45" s="9" t="str">
        <f t="shared" si="64"/>
        <v/>
      </c>
      <c r="AF45" s="9"/>
      <c r="AG45" s="12" t="str">
        <f t="shared" si="65"/>
        <v/>
      </c>
      <c r="AH45" s="12" t="str">
        <f t="shared" si="66"/>
        <v/>
      </c>
      <c r="AI45" s="12" t="str">
        <f t="shared" si="67"/>
        <v/>
      </c>
      <c r="AJ45" s="12" t="str">
        <f t="shared" si="68"/>
        <v/>
      </c>
      <c r="AK45" s="12" t="str">
        <f t="shared" si="69"/>
        <v/>
      </c>
      <c r="AL45" s="12" t="str">
        <f t="shared" si="70"/>
        <v/>
      </c>
      <c r="AM45" s="12"/>
      <c r="AN45" s="15" t="str">
        <f t="shared" si="71"/>
        <v/>
      </c>
      <c r="AO45" s="15" t="str">
        <f t="shared" si="72"/>
        <v/>
      </c>
      <c r="AP45" s="15" t="str">
        <f t="shared" si="73"/>
        <v/>
      </c>
      <c r="AQ45" s="15" t="str">
        <f t="shared" si="74"/>
        <v/>
      </c>
      <c r="AR45" s="15" t="str">
        <f t="shared" si="75"/>
        <v/>
      </c>
      <c r="AS45" s="15" t="str">
        <f t="shared" si="76"/>
        <v/>
      </c>
      <c r="AT45" s="15"/>
      <c r="AU45" s="11" t="str">
        <f t="shared" si="77"/>
        <v/>
      </c>
      <c r="AV45" s="11" t="str">
        <f t="shared" si="78"/>
        <v/>
      </c>
      <c r="AW45" s="11" t="str">
        <f t="shared" si="79"/>
        <v/>
      </c>
      <c r="AX45" s="11" t="str">
        <f t="shared" si="80"/>
        <v/>
      </c>
      <c r="AY45" s="11" t="str">
        <f t="shared" si="81"/>
        <v/>
      </c>
      <c r="AZ45" s="11" t="str">
        <f t="shared" si="82"/>
        <v/>
      </c>
      <c r="BA45" s="31"/>
      <c r="BB45" s="11" t="str">
        <f t="shared" si="83"/>
        <v/>
      </c>
      <c r="BC45" s="11" t="str">
        <f t="shared" si="84"/>
        <v/>
      </c>
      <c r="BD45" s="11" t="str">
        <f t="shared" si="85"/>
        <v/>
      </c>
      <c r="BE45" s="11" t="str">
        <f t="shared" si="86"/>
        <v/>
      </c>
      <c r="BF45" s="11" t="str">
        <f t="shared" si="87"/>
        <v/>
      </c>
      <c r="BG45" s="11" t="str">
        <f t="shared" si="88"/>
        <v/>
      </c>
    </row>
    <row r="46" spans="2:59">
      <c r="B46" s="11" t="str">
        <f t="shared" si="45"/>
        <v/>
      </c>
      <c r="C46" s="29"/>
      <c r="D46" s="65" t="str">
        <f t="shared" si="46"/>
        <v/>
      </c>
      <c r="E46" s="10" t="str">
        <f t="shared" si="47"/>
        <v/>
      </c>
      <c r="F46" s="10" t="str">
        <f t="shared" si="48"/>
        <v/>
      </c>
      <c r="G46" s="31" t="str">
        <f t="shared" si="49"/>
        <v/>
      </c>
      <c r="H46" s="11" t="str">
        <f t="shared" si="50"/>
        <v/>
      </c>
      <c r="I46" s="61"/>
      <c r="J46" s="61"/>
      <c r="K46" s="61"/>
      <c r="L46" s="61"/>
      <c r="M46" s="61"/>
      <c r="N46" s="61"/>
      <c r="O46" s="67"/>
      <c r="P46" s="11" t="str">
        <f t="shared" si="51"/>
        <v/>
      </c>
      <c r="Q46" s="12" t="str">
        <f t="shared" si="52"/>
        <v/>
      </c>
      <c r="R46" s="12"/>
      <c r="S46" s="12" t="str">
        <f t="shared" si="53"/>
        <v/>
      </c>
      <c r="T46" s="12" t="str">
        <f t="shared" si="54"/>
        <v/>
      </c>
      <c r="U46" s="12" t="str">
        <f t="shared" si="55"/>
        <v/>
      </c>
      <c r="V46" s="12" t="str">
        <f t="shared" si="56"/>
        <v/>
      </c>
      <c r="W46" s="12" t="str">
        <f t="shared" si="57"/>
        <v/>
      </c>
      <c r="X46" s="12" t="str">
        <f t="shared" si="58"/>
        <v/>
      </c>
      <c r="Y46" s="12"/>
      <c r="Z46" s="9" t="str">
        <f t="shared" si="59"/>
        <v/>
      </c>
      <c r="AA46" s="9" t="str">
        <f t="shared" si="60"/>
        <v/>
      </c>
      <c r="AB46" s="9" t="str">
        <f t="shared" si="61"/>
        <v/>
      </c>
      <c r="AC46" s="9" t="str">
        <f t="shared" si="62"/>
        <v/>
      </c>
      <c r="AD46" s="9" t="str">
        <f t="shared" si="63"/>
        <v/>
      </c>
      <c r="AE46" s="9" t="str">
        <f t="shared" si="64"/>
        <v/>
      </c>
      <c r="AF46" s="9"/>
      <c r="AG46" s="12" t="str">
        <f t="shared" si="65"/>
        <v/>
      </c>
      <c r="AH46" s="12" t="str">
        <f t="shared" si="66"/>
        <v/>
      </c>
      <c r="AI46" s="12" t="str">
        <f t="shared" si="67"/>
        <v/>
      </c>
      <c r="AJ46" s="12" t="str">
        <f t="shared" si="68"/>
        <v/>
      </c>
      <c r="AK46" s="12" t="str">
        <f t="shared" si="69"/>
        <v/>
      </c>
      <c r="AL46" s="12" t="str">
        <f t="shared" si="70"/>
        <v/>
      </c>
      <c r="AM46" s="12"/>
      <c r="AN46" s="15" t="str">
        <f t="shared" si="71"/>
        <v/>
      </c>
      <c r="AO46" s="15" t="str">
        <f t="shared" si="72"/>
        <v/>
      </c>
      <c r="AP46" s="15" t="str">
        <f t="shared" si="73"/>
        <v/>
      </c>
      <c r="AQ46" s="15" t="str">
        <f t="shared" si="74"/>
        <v/>
      </c>
      <c r="AR46" s="15" t="str">
        <f t="shared" si="75"/>
        <v/>
      </c>
      <c r="AS46" s="15" t="str">
        <f t="shared" si="76"/>
        <v/>
      </c>
      <c r="AT46" s="15"/>
      <c r="AU46" s="11" t="str">
        <f t="shared" si="77"/>
        <v/>
      </c>
      <c r="AV46" s="11" t="str">
        <f t="shared" si="78"/>
        <v/>
      </c>
      <c r="AW46" s="11" t="str">
        <f t="shared" si="79"/>
        <v/>
      </c>
      <c r="AX46" s="11" t="str">
        <f t="shared" si="80"/>
        <v/>
      </c>
      <c r="AY46" s="11" t="str">
        <f t="shared" si="81"/>
        <v/>
      </c>
      <c r="AZ46" s="11" t="str">
        <f t="shared" si="82"/>
        <v/>
      </c>
      <c r="BA46" s="31"/>
      <c r="BB46" s="11" t="str">
        <f t="shared" si="83"/>
        <v/>
      </c>
      <c r="BC46" s="11" t="str">
        <f t="shared" si="84"/>
        <v/>
      </c>
      <c r="BD46" s="11" t="str">
        <f t="shared" si="85"/>
        <v/>
      </c>
      <c r="BE46" s="11" t="str">
        <f t="shared" si="86"/>
        <v/>
      </c>
      <c r="BF46" s="11" t="str">
        <f t="shared" si="87"/>
        <v/>
      </c>
      <c r="BG46" s="11" t="str">
        <f t="shared" si="88"/>
        <v/>
      </c>
    </row>
    <row r="47" spans="2:59">
      <c r="B47" s="11" t="str">
        <f t="shared" si="45"/>
        <v/>
      </c>
      <c r="C47" s="29"/>
      <c r="D47" s="65" t="str">
        <f t="shared" si="46"/>
        <v/>
      </c>
      <c r="E47" s="10" t="str">
        <f t="shared" si="47"/>
        <v/>
      </c>
      <c r="F47" s="10" t="str">
        <f t="shared" si="48"/>
        <v/>
      </c>
      <c r="G47" s="31" t="str">
        <f t="shared" si="49"/>
        <v/>
      </c>
      <c r="H47" s="11" t="str">
        <f t="shared" si="50"/>
        <v/>
      </c>
      <c r="I47" s="61"/>
      <c r="J47" s="61"/>
      <c r="K47" s="61"/>
      <c r="L47" s="61"/>
      <c r="M47" s="61"/>
      <c r="N47" s="61"/>
      <c r="O47" s="67"/>
      <c r="P47" s="11" t="str">
        <f t="shared" si="51"/>
        <v/>
      </c>
      <c r="Q47" s="12" t="str">
        <f t="shared" si="52"/>
        <v/>
      </c>
      <c r="R47" s="12"/>
      <c r="S47" s="12" t="str">
        <f t="shared" si="53"/>
        <v/>
      </c>
      <c r="T47" s="12" t="str">
        <f t="shared" si="54"/>
        <v/>
      </c>
      <c r="U47" s="12" t="str">
        <f t="shared" si="55"/>
        <v/>
      </c>
      <c r="V47" s="12" t="str">
        <f t="shared" si="56"/>
        <v/>
      </c>
      <c r="W47" s="12" t="str">
        <f t="shared" si="57"/>
        <v/>
      </c>
      <c r="X47" s="12" t="str">
        <f t="shared" si="58"/>
        <v/>
      </c>
      <c r="Y47" s="12"/>
      <c r="Z47" s="9" t="str">
        <f t="shared" si="59"/>
        <v/>
      </c>
      <c r="AA47" s="9" t="str">
        <f t="shared" si="60"/>
        <v/>
      </c>
      <c r="AB47" s="9" t="str">
        <f t="shared" si="61"/>
        <v/>
      </c>
      <c r="AC47" s="9" t="str">
        <f t="shared" si="62"/>
        <v/>
      </c>
      <c r="AD47" s="9" t="str">
        <f t="shared" si="63"/>
        <v/>
      </c>
      <c r="AE47" s="9" t="str">
        <f t="shared" si="64"/>
        <v/>
      </c>
      <c r="AF47" s="9"/>
      <c r="AG47" s="12" t="str">
        <f t="shared" si="65"/>
        <v/>
      </c>
      <c r="AH47" s="12" t="str">
        <f t="shared" si="66"/>
        <v/>
      </c>
      <c r="AI47" s="12" t="str">
        <f t="shared" si="67"/>
        <v/>
      </c>
      <c r="AJ47" s="12" t="str">
        <f t="shared" si="68"/>
        <v/>
      </c>
      <c r="AK47" s="12" t="str">
        <f t="shared" si="69"/>
        <v/>
      </c>
      <c r="AL47" s="12" t="str">
        <f t="shared" si="70"/>
        <v/>
      </c>
      <c r="AM47" s="12"/>
      <c r="AN47" s="15" t="str">
        <f t="shared" si="71"/>
        <v/>
      </c>
      <c r="AO47" s="15" t="str">
        <f t="shared" si="72"/>
        <v/>
      </c>
      <c r="AP47" s="15" t="str">
        <f t="shared" si="73"/>
        <v/>
      </c>
      <c r="AQ47" s="15" t="str">
        <f t="shared" si="74"/>
        <v/>
      </c>
      <c r="AR47" s="15" t="str">
        <f t="shared" si="75"/>
        <v/>
      </c>
      <c r="AS47" s="15" t="str">
        <f t="shared" si="76"/>
        <v/>
      </c>
      <c r="AT47" s="15"/>
      <c r="AU47" s="11" t="str">
        <f t="shared" si="77"/>
        <v/>
      </c>
      <c r="AV47" s="11" t="str">
        <f t="shared" si="78"/>
        <v/>
      </c>
      <c r="AW47" s="11" t="str">
        <f t="shared" si="79"/>
        <v/>
      </c>
      <c r="AX47" s="11" t="str">
        <f t="shared" si="80"/>
        <v/>
      </c>
      <c r="AY47" s="11" t="str">
        <f t="shared" si="81"/>
        <v/>
      </c>
      <c r="AZ47" s="11" t="str">
        <f t="shared" si="82"/>
        <v/>
      </c>
      <c r="BA47" s="31"/>
      <c r="BB47" s="11" t="str">
        <f t="shared" si="83"/>
        <v/>
      </c>
      <c r="BC47" s="11" t="str">
        <f t="shared" si="84"/>
        <v/>
      </c>
      <c r="BD47" s="11" t="str">
        <f t="shared" si="85"/>
        <v/>
      </c>
      <c r="BE47" s="11" t="str">
        <f t="shared" si="86"/>
        <v/>
      </c>
      <c r="BF47" s="11" t="str">
        <f t="shared" si="87"/>
        <v/>
      </c>
      <c r="BG47" s="11" t="str">
        <f t="shared" si="88"/>
        <v/>
      </c>
    </row>
    <row r="48" spans="2:59">
      <c r="B48" s="11" t="str">
        <f t="shared" si="45"/>
        <v/>
      </c>
      <c r="C48" s="29"/>
      <c r="D48" s="65" t="str">
        <f t="shared" si="46"/>
        <v/>
      </c>
      <c r="E48" s="10" t="str">
        <f t="shared" si="47"/>
        <v/>
      </c>
      <c r="F48" s="10" t="str">
        <f t="shared" si="48"/>
        <v/>
      </c>
      <c r="G48" s="31" t="str">
        <f t="shared" si="49"/>
        <v/>
      </c>
      <c r="H48" s="11" t="str">
        <f t="shared" si="50"/>
        <v/>
      </c>
      <c r="I48" s="61"/>
      <c r="J48" s="61"/>
      <c r="K48" s="61"/>
      <c r="L48" s="61"/>
      <c r="M48" s="61"/>
      <c r="N48" s="61"/>
      <c r="O48" s="67"/>
      <c r="P48" s="11" t="str">
        <f t="shared" si="51"/>
        <v/>
      </c>
      <c r="Q48" s="12" t="str">
        <f t="shared" si="52"/>
        <v/>
      </c>
      <c r="R48" s="12"/>
      <c r="S48" s="12" t="str">
        <f t="shared" si="53"/>
        <v/>
      </c>
      <c r="T48" s="12" t="str">
        <f t="shared" si="54"/>
        <v/>
      </c>
      <c r="U48" s="12" t="str">
        <f t="shared" si="55"/>
        <v/>
      </c>
      <c r="V48" s="12" t="str">
        <f t="shared" si="56"/>
        <v/>
      </c>
      <c r="W48" s="12" t="str">
        <f t="shared" si="57"/>
        <v/>
      </c>
      <c r="X48" s="12" t="str">
        <f t="shared" si="58"/>
        <v/>
      </c>
      <c r="Y48" s="12"/>
      <c r="Z48" s="9" t="str">
        <f t="shared" si="59"/>
        <v/>
      </c>
      <c r="AA48" s="9" t="str">
        <f t="shared" si="60"/>
        <v/>
      </c>
      <c r="AB48" s="9" t="str">
        <f t="shared" si="61"/>
        <v/>
      </c>
      <c r="AC48" s="9" t="str">
        <f t="shared" si="62"/>
        <v/>
      </c>
      <c r="AD48" s="9" t="str">
        <f t="shared" si="63"/>
        <v/>
      </c>
      <c r="AE48" s="9" t="str">
        <f t="shared" si="64"/>
        <v/>
      </c>
      <c r="AF48" s="9"/>
      <c r="AG48" s="12" t="str">
        <f t="shared" si="65"/>
        <v/>
      </c>
      <c r="AH48" s="12" t="str">
        <f t="shared" si="66"/>
        <v/>
      </c>
      <c r="AI48" s="12" t="str">
        <f t="shared" si="67"/>
        <v/>
      </c>
      <c r="AJ48" s="12" t="str">
        <f t="shared" si="68"/>
        <v/>
      </c>
      <c r="AK48" s="12" t="str">
        <f t="shared" si="69"/>
        <v/>
      </c>
      <c r="AL48" s="12" t="str">
        <f t="shared" si="70"/>
        <v/>
      </c>
      <c r="AM48" s="12"/>
      <c r="AN48" s="15" t="str">
        <f t="shared" si="71"/>
        <v/>
      </c>
      <c r="AO48" s="15" t="str">
        <f t="shared" si="72"/>
        <v/>
      </c>
      <c r="AP48" s="15" t="str">
        <f t="shared" si="73"/>
        <v/>
      </c>
      <c r="AQ48" s="15" t="str">
        <f t="shared" si="74"/>
        <v/>
      </c>
      <c r="AR48" s="15" t="str">
        <f t="shared" si="75"/>
        <v/>
      </c>
      <c r="AS48" s="15" t="str">
        <f t="shared" si="76"/>
        <v/>
      </c>
      <c r="AT48" s="15"/>
      <c r="AU48" s="11" t="str">
        <f t="shared" si="77"/>
        <v/>
      </c>
      <c r="AV48" s="11" t="str">
        <f t="shared" si="78"/>
        <v/>
      </c>
      <c r="AW48" s="11" t="str">
        <f t="shared" si="79"/>
        <v/>
      </c>
      <c r="AX48" s="11" t="str">
        <f t="shared" si="80"/>
        <v/>
      </c>
      <c r="AY48" s="11" t="str">
        <f t="shared" si="81"/>
        <v/>
      </c>
      <c r="AZ48" s="11" t="str">
        <f t="shared" si="82"/>
        <v/>
      </c>
      <c r="BA48" s="31"/>
      <c r="BB48" s="11" t="str">
        <f t="shared" si="83"/>
        <v/>
      </c>
      <c r="BC48" s="11" t="str">
        <f t="shared" si="84"/>
        <v/>
      </c>
      <c r="BD48" s="11" t="str">
        <f t="shared" si="85"/>
        <v/>
      </c>
      <c r="BE48" s="11" t="str">
        <f t="shared" si="86"/>
        <v/>
      </c>
      <c r="BF48" s="11" t="str">
        <f t="shared" si="87"/>
        <v/>
      </c>
      <c r="BG48" s="11" t="str">
        <f t="shared" si="88"/>
        <v/>
      </c>
    </row>
    <row r="49" spans="2:59">
      <c r="B49" s="11" t="str">
        <f t="shared" si="45"/>
        <v/>
      </c>
      <c r="C49" s="29"/>
      <c r="D49" s="65" t="str">
        <f t="shared" si="46"/>
        <v/>
      </c>
      <c r="E49" s="10" t="str">
        <f t="shared" si="47"/>
        <v/>
      </c>
      <c r="F49" s="10" t="str">
        <f t="shared" si="48"/>
        <v/>
      </c>
      <c r="G49" s="31" t="str">
        <f t="shared" si="49"/>
        <v/>
      </c>
      <c r="H49" s="11" t="str">
        <f t="shared" si="50"/>
        <v/>
      </c>
      <c r="I49" s="61"/>
      <c r="J49" s="61"/>
      <c r="K49" s="61"/>
      <c r="L49" s="61"/>
      <c r="M49" s="61"/>
      <c r="N49" s="61"/>
      <c r="O49" s="67"/>
      <c r="P49" s="11" t="str">
        <f t="shared" si="51"/>
        <v/>
      </c>
      <c r="Q49" s="12" t="str">
        <f t="shared" si="52"/>
        <v/>
      </c>
      <c r="R49" s="12"/>
      <c r="S49" s="12" t="str">
        <f t="shared" si="53"/>
        <v/>
      </c>
      <c r="T49" s="12" t="str">
        <f t="shared" si="54"/>
        <v/>
      </c>
      <c r="U49" s="12" t="str">
        <f t="shared" si="55"/>
        <v/>
      </c>
      <c r="V49" s="12" t="str">
        <f t="shared" si="56"/>
        <v/>
      </c>
      <c r="W49" s="12" t="str">
        <f t="shared" si="57"/>
        <v/>
      </c>
      <c r="X49" s="12" t="str">
        <f t="shared" si="58"/>
        <v/>
      </c>
      <c r="Y49" s="12"/>
      <c r="Z49" s="9" t="str">
        <f t="shared" si="59"/>
        <v/>
      </c>
      <c r="AA49" s="9" t="str">
        <f t="shared" si="60"/>
        <v/>
      </c>
      <c r="AB49" s="9" t="str">
        <f t="shared" si="61"/>
        <v/>
      </c>
      <c r="AC49" s="9" t="str">
        <f t="shared" si="62"/>
        <v/>
      </c>
      <c r="AD49" s="9" t="str">
        <f t="shared" si="63"/>
        <v/>
      </c>
      <c r="AE49" s="9" t="str">
        <f t="shared" si="64"/>
        <v/>
      </c>
      <c r="AF49" s="9"/>
      <c r="AG49" s="12" t="str">
        <f t="shared" si="65"/>
        <v/>
      </c>
      <c r="AH49" s="12" t="str">
        <f t="shared" si="66"/>
        <v/>
      </c>
      <c r="AI49" s="12" t="str">
        <f t="shared" si="67"/>
        <v/>
      </c>
      <c r="AJ49" s="12" t="str">
        <f t="shared" si="68"/>
        <v/>
      </c>
      <c r="AK49" s="12" t="str">
        <f t="shared" si="69"/>
        <v/>
      </c>
      <c r="AL49" s="12" t="str">
        <f t="shared" si="70"/>
        <v/>
      </c>
      <c r="AM49" s="12"/>
      <c r="AN49" s="15" t="str">
        <f t="shared" si="71"/>
        <v/>
      </c>
      <c r="AO49" s="15" t="str">
        <f t="shared" si="72"/>
        <v/>
      </c>
      <c r="AP49" s="15" t="str">
        <f t="shared" si="73"/>
        <v/>
      </c>
      <c r="AQ49" s="15" t="str">
        <f t="shared" si="74"/>
        <v/>
      </c>
      <c r="AR49" s="15" t="str">
        <f t="shared" si="75"/>
        <v/>
      </c>
      <c r="AS49" s="15" t="str">
        <f t="shared" si="76"/>
        <v/>
      </c>
      <c r="AT49" s="15"/>
      <c r="AU49" s="11" t="str">
        <f t="shared" si="77"/>
        <v/>
      </c>
      <c r="AV49" s="11" t="str">
        <f t="shared" si="78"/>
        <v/>
      </c>
      <c r="AW49" s="11" t="str">
        <f t="shared" si="79"/>
        <v/>
      </c>
      <c r="AX49" s="11" t="str">
        <f t="shared" si="80"/>
        <v/>
      </c>
      <c r="AY49" s="11" t="str">
        <f t="shared" si="81"/>
        <v/>
      </c>
      <c r="AZ49" s="11" t="str">
        <f t="shared" si="82"/>
        <v/>
      </c>
      <c r="BA49" s="31"/>
      <c r="BB49" s="11" t="str">
        <f t="shared" si="83"/>
        <v/>
      </c>
      <c r="BC49" s="11" t="str">
        <f t="shared" si="84"/>
        <v/>
      </c>
      <c r="BD49" s="11" t="str">
        <f t="shared" si="85"/>
        <v/>
      </c>
      <c r="BE49" s="11" t="str">
        <f t="shared" si="86"/>
        <v/>
      </c>
      <c r="BF49" s="11" t="str">
        <f t="shared" si="87"/>
        <v/>
      </c>
      <c r="BG49" s="11" t="str">
        <f t="shared" si="88"/>
        <v/>
      </c>
    </row>
    <row r="50" spans="2:59">
      <c r="B50" s="11" t="str">
        <f t="shared" si="45"/>
        <v/>
      </c>
      <c r="C50" s="29"/>
      <c r="D50" s="65" t="str">
        <f t="shared" si="46"/>
        <v/>
      </c>
      <c r="E50" s="10" t="str">
        <f t="shared" si="47"/>
        <v/>
      </c>
      <c r="F50" s="10" t="str">
        <f t="shared" si="48"/>
        <v/>
      </c>
      <c r="G50" s="31" t="str">
        <f t="shared" si="49"/>
        <v/>
      </c>
      <c r="H50" s="11" t="str">
        <f t="shared" si="50"/>
        <v/>
      </c>
      <c r="I50" s="61"/>
      <c r="J50" s="61"/>
      <c r="K50" s="61"/>
      <c r="L50" s="61"/>
      <c r="M50" s="61"/>
      <c r="N50" s="61"/>
      <c r="O50" s="67"/>
      <c r="P50" s="11" t="str">
        <f t="shared" si="51"/>
        <v/>
      </c>
      <c r="Q50" s="12" t="str">
        <f t="shared" si="52"/>
        <v/>
      </c>
      <c r="R50" s="12"/>
      <c r="S50" s="12" t="str">
        <f t="shared" si="53"/>
        <v/>
      </c>
      <c r="T50" s="12" t="str">
        <f t="shared" si="54"/>
        <v/>
      </c>
      <c r="U50" s="12" t="str">
        <f t="shared" si="55"/>
        <v/>
      </c>
      <c r="V50" s="12" t="str">
        <f t="shared" si="56"/>
        <v/>
      </c>
      <c r="W50" s="12" t="str">
        <f t="shared" si="57"/>
        <v/>
      </c>
      <c r="X50" s="12" t="str">
        <f t="shared" si="58"/>
        <v/>
      </c>
      <c r="Y50" s="12"/>
      <c r="Z50" s="9" t="str">
        <f t="shared" si="59"/>
        <v/>
      </c>
      <c r="AA50" s="9" t="str">
        <f t="shared" si="60"/>
        <v/>
      </c>
      <c r="AB50" s="9" t="str">
        <f t="shared" si="61"/>
        <v/>
      </c>
      <c r="AC50" s="9" t="str">
        <f t="shared" si="62"/>
        <v/>
      </c>
      <c r="AD50" s="9" t="str">
        <f t="shared" si="63"/>
        <v/>
      </c>
      <c r="AE50" s="9" t="str">
        <f t="shared" si="64"/>
        <v/>
      </c>
      <c r="AF50" s="9"/>
      <c r="AG50" s="12" t="str">
        <f t="shared" si="65"/>
        <v/>
      </c>
      <c r="AH50" s="12" t="str">
        <f t="shared" si="66"/>
        <v/>
      </c>
      <c r="AI50" s="12" t="str">
        <f t="shared" si="67"/>
        <v/>
      </c>
      <c r="AJ50" s="12" t="str">
        <f t="shared" si="68"/>
        <v/>
      </c>
      <c r="AK50" s="12" t="str">
        <f t="shared" si="69"/>
        <v/>
      </c>
      <c r="AL50" s="12" t="str">
        <f t="shared" si="70"/>
        <v/>
      </c>
      <c r="AM50" s="12"/>
      <c r="AN50" s="15" t="str">
        <f t="shared" si="71"/>
        <v/>
      </c>
      <c r="AO50" s="15" t="str">
        <f t="shared" si="72"/>
        <v/>
      </c>
      <c r="AP50" s="15" t="str">
        <f t="shared" si="73"/>
        <v/>
      </c>
      <c r="AQ50" s="15" t="str">
        <f t="shared" si="74"/>
        <v/>
      </c>
      <c r="AR50" s="15" t="str">
        <f t="shared" si="75"/>
        <v/>
      </c>
      <c r="AS50" s="15" t="str">
        <f t="shared" si="76"/>
        <v/>
      </c>
      <c r="AT50" s="15"/>
      <c r="AU50" s="11" t="str">
        <f t="shared" si="77"/>
        <v/>
      </c>
      <c r="AV50" s="11" t="str">
        <f t="shared" si="78"/>
        <v/>
      </c>
      <c r="AW50" s="11" t="str">
        <f t="shared" si="79"/>
        <v/>
      </c>
      <c r="AX50" s="11" t="str">
        <f t="shared" si="80"/>
        <v/>
      </c>
      <c r="AY50" s="11" t="str">
        <f t="shared" si="81"/>
        <v/>
      </c>
      <c r="AZ50" s="11" t="str">
        <f t="shared" si="82"/>
        <v/>
      </c>
      <c r="BA50" s="31"/>
      <c r="BB50" s="11" t="str">
        <f t="shared" si="83"/>
        <v/>
      </c>
      <c r="BC50" s="11" t="str">
        <f t="shared" si="84"/>
        <v/>
      </c>
      <c r="BD50" s="11" t="str">
        <f t="shared" si="85"/>
        <v/>
      </c>
      <c r="BE50" s="11" t="str">
        <f t="shared" si="86"/>
        <v/>
      </c>
      <c r="BF50" s="11" t="str">
        <f t="shared" si="87"/>
        <v/>
      </c>
      <c r="BG50" s="11" t="str">
        <f t="shared" si="88"/>
        <v/>
      </c>
    </row>
    <row r="51" spans="2:59">
      <c r="B51" s="11" t="str">
        <f t="shared" si="45"/>
        <v/>
      </c>
      <c r="C51" s="29"/>
      <c r="D51" s="65" t="str">
        <f t="shared" si="46"/>
        <v/>
      </c>
      <c r="E51" s="10" t="str">
        <f t="shared" si="47"/>
        <v/>
      </c>
      <c r="F51" s="10" t="str">
        <f t="shared" si="48"/>
        <v/>
      </c>
      <c r="G51" s="31" t="str">
        <f t="shared" si="49"/>
        <v/>
      </c>
      <c r="H51" s="11" t="str">
        <f t="shared" si="50"/>
        <v/>
      </c>
      <c r="I51" s="61"/>
      <c r="J51" s="61"/>
      <c r="K51" s="61"/>
      <c r="L51" s="61"/>
      <c r="M51" s="61"/>
      <c r="N51" s="61"/>
      <c r="O51" s="67"/>
      <c r="P51" s="11" t="str">
        <f t="shared" si="51"/>
        <v/>
      </c>
      <c r="Q51" s="12" t="str">
        <f t="shared" si="52"/>
        <v/>
      </c>
      <c r="R51" s="12"/>
      <c r="S51" s="12" t="str">
        <f t="shared" si="53"/>
        <v/>
      </c>
      <c r="T51" s="12" t="str">
        <f t="shared" si="54"/>
        <v/>
      </c>
      <c r="U51" s="12" t="str">
        <f t="shared" si="55"/>
        <v/>
      </c>
      <c r="V51" s="12" t="str">
        <f t="shared" si="56"/>
        <v/>
      </c>
      <c r="W51" s="12" t="str">
        <f t="shared" si="57"/>
        <v/>
      </c>
      <c r="X51" s="12" t="str">
        <f t="shared" si="58"/>
        <v/>
      </c>
      <c r="Y51" s="12"/>
      <c r="Z51" s="9" t="str">
        <f t="shared" si="59"/>
        <v/>
      </c>
      <c r="AA51" s="9" t="str">
        <f t="shared" si="60"/>
        <v/>
      </c>
      <c r="AB51" s="9" t="str">
        <f t="shared" si="61"/>
        <v/>
      </c>
      <c r="AC51" s="9" t="str">
        <f t="shared" si="62"/>
        <v/>
      </c>
      <c r="AD51" s="9" t="str">
        <f t="shared" si="63"/>
        <v/>
      </c>
      <c r="AE51" s="9" t="str">
        <f t="shared" si="64"/>
        <v/>
      </c>
      <c r="AF51" s="9"/>
      <c r="AG51" s="12" t="str">
        <f t="shared" si="65"/>
        <v/>
      </c>
      <c r="AH51" s="12" t="str">
        <f t="shared" si="66"/>
        <v/>
      </c>
      <c r="AI51" s="12" t="str">
        <f t="shared" si="67"/>
        <v/>
      </c>
      <c r="AJ51" s="12" t="str">
        <f t="shared" si="68"/>
        <v/>
      </c>
      <c r="AK51" s="12" t="str">
        <f t="shared" si="69"/>
        <v/>
      </c>
      <c r="AL51" s="12" t="str">
        <f t="shared" si="70"/>
        <v/>
      </c>
      <c r="AM51" s="12"/>
      <c r="AN51" s="15" t="str">
        <f t="shared" si="71"/>
        <v/>
      </c>
      <c r="AO51" s="15" t="str">
        <f t="shared" si="72"/>
        <v/>
      </c>
      <c r="AP51" s="15" t="str">
        <f t="shared" si="73"/>
        <v/>
      </c>
      <c r="AQ51" s="15" t="str">
        <f t="shared" si="74"/>
        <v/>
      </c>
      <c r="AR51" s="15" t="str">
        <f t="shared" si="75"/>
        <v/>
      </c>
      <c r="AS51" s="15" t="str">
        <f t="shared" si="76"/>
        <v/>
      </c>
      <c r="AT51" s="15"/>
      <c r="AU51" s="11" t="str">
        <f t="shared" si="77"/>
        <v/>
      </c>
      <c r="AV51" s="11" t="str">
        <f t="shared" si="78"/>
        <v/>
      </c>
      <c r="AW51" s="11" t="str">
        <f t="shared" si="79"/>
        <v/>
      </c>
      <c r="AX51" s="11" t="str">
        <f t="shared" si="80"/>
        <v/>
      </c>
      <c r="AY51" s="11" t="str">
        <f t="shared" si="81"/>
        <v/>
      </c>
      <c r="AZ51" s="11" t="str">
        <f t="shared" si="82"/>
        <v/>
      </c>
      <c r="BA51" s="31"/>
      <c r="BB51" s="11" t="str">
        <f t="shared" si="83"/>
        <v/>
      </c>
      <c r="BC51" s="11" t="str">
        <f t="shared" si="84"/>
        <v/>
      </c>
      <c r="BD51" s="11" t="str">
        <f t="shared" si="85"/>
        <v/>
      </c>
      <c r="BE51" s="11" t="str">
        <f t="shared" si="86"/>
        <v/>
      </c>
      <c r="BF51" s="11" t="str">
        <f t="shared" si="87"/>
        <v/>
      </c>
      <c r="BG51" s="11" t="str">
        <f t="shared" si="88"/>
        <v/>
      </c>
    </row>
    <row r="52" spans="2:59">
      <c r="B52" s="11" t="str">
        <f t="shared" si="45"/>
        <v/>
      </c>
      <c r="C52" s="29"/>
      <c r="D52" s="65" t="str">
        <f t="shared" si="46"/>
        <v/>
      </c>
      <c r="E52" s="10" t="str">
        <f t="shared" si="47"/>
        <v/>
      </c>
      <c r="F52" s="10" t="str">
        <f t="shared" si="48"/>
        <v/>
      </c>
      <c r="G52" s="31" t="str">
        <f t="shared" si="49"/>
        <v/>
      </c>
      <c r="H52" s="11" t="str">
        <f t="shared" si="50"/>
        <v/>
      </c>
      <c r="I52" s="61"/>
      <c r="J52" s="61"/>
      <c r="K52" s="61"/>
      <c r="L52" s="61"/>
      <c r="M52" s="61"/>
      <c r="N52" s="61"/>
      <c r="O52" s="67"/>
      <c r="P52" s="11" t="str">
        <f t="shared" si="51"/>
        <v/>
      </c>
      <c r="Q52" s="12" t="str">
        <f t="shared" si="52"/>
        <v/>
      </c>
      <c r="R52" s="12"/>
      <c r="S52" s="12" t="str">
        <f t="shared" si="53"/>
        <v/>
      </c>
      <c r="T52" s="12" t="str">
        <f t="shared" si="54"/>
        <v/>
      </c>
      <c r="U52" s="12" t="str">
        <f t="shared" si="55"/>
        <v/>
      </c>
      <c r="V52" s="12" t="str">
        <f t="shared" si="56"/>
        <v/>
      </c>
      <c r="W52" s="12" t="str">
        <f t="shared" si="57"/>
        <v/>
      </c>
      <c r="X52" s="12" t="str">
        <f t="shared" si="58"/>
        <v/>
      </c>
      <c r="Y52" s="12"/>
      <c r="Z52" s="9" t="str">
        <f t="shared" si="59"/>
        <v/>
      </c>
      <c r="AA52" s="9" t="str">
        <f t="shared" si="60"/>
        <v/>
      </c>
      <c r="AB52" s="9" t="str">
        <f t="shared" si="61"/>
        <v/>
      </c>
      <c r="AC52" s="9" t="str">
        <f t="shared" si="62"/>
        <v/>
      </c>
      <c r="AD52" s="9" t="str">
        <f t="shared" si="63"/>
        <v/>
      </c>
      <c r="AE52" s="9" t="str">
        <f t="shared" si="64"/>
        <v/>
      </c>
      <c r="AF52" s="9"/>
      <c r="AG52" s="12" t="str">
        <f t="shared" si="65"/>
        <v/>
      </c>
      <c r="AH52" s="12" t="str">
        <f t="shared" si="66"/>
        <v/>
      </c>
      <c r="AI52" s="12" t="str">
        <f t="shared" si="67"/>
        <v/>
      </c>
      <c r="AJ52" s="12" t="str">
        <f t="shared" si="68"/>
        <v/>
      </c>
      <c r="AK52" s="12" t="str">
        <f t="shared" si="69"/>
        <v/>
      </c>
      <c r="AL52" s="12" t="str">
        <f t="shared" si="70"/>
        <v/>
      </c>
      <c r="AM52" s="12"/>
      <c r="AN52" s="15" t="str">
        <f t="shared" si="71"/>
        <v/>
      </c>
      <c r="AO52" s="15" t="str">
        <f t="shared" si="72"/>
        <v/>
      </c>
      <c r="AP52" s="15" t="str">
        <f t="shared" si="73"/>
        <v/>
      </c>
      <c r="AQ52" s="15" t="str">
        <f t="shared" si="74"/>
        <v/>
      </c>
      <c r="AR52" s="15" t="str">
        <f t="shared" si="75"/>
        <v/>
      </c>
      <c r="AS52" s="15" t="str">
        <f t="shared" si="76"/>
        <v/>
      </c>
      <c r="AT52" s="15"/>
      <c r="AU52" s="11" t="str">
        <f t="shared" si="77"/>
        <v/>
      </c>
      <c r="AV52" s="11" t="str">
        <f t="shared" si="78"/>
        <v/>
      </c>
      <c r="AW52" s="11" t="str">
        <f t="shared" si="79"/>
        <v/>
      </c>
      <c r="AX52" s="11" t="str">
        <f t="shared" si="80"/>
        <v/>
      </c>
      <c r="AY52" s="11" t="str">
        <f t="shared" si="81"/>
        <v/>
      </c>
      <c r="AZ52" s="11" t="str">
        <f t="shared" si="82"/>
        <v/>
      </c>
      <c r="BA52" s="31"/>
      <c r="BB52" s="11" t="str">
        <f t="shared" si="83"/>
        <v/>
      </c>
      <c r="BC52" s="11" t="str">
        <f t="shared" si="84"/>
        <v/>
      </c>
      <c r="BD52" s="11" t="str">
        <f t="shared" si="85"/>
        <v/>
      </c>
      <c r="BE52" s="11" t="str">
        <f t="shared" si="86"/>
        <v/>
      </c>
      <c r="BF52" s="11" t="str">
        <f t="shared" si="87"/>
        <v/>
      </c>
      <c r="BG52" s="11" t="str">
        <f t="shared" si="88"/>
        <v/>
      </c>
    </row>
    <row r="53" spans="2:59">
      <c r="B53" s="11" t="str">
        <f t="shared" si="45"/>
        <v/>
      </c>
      <c r="C53" s="29"/>
      <c r="D53" s="65" t="str">
        <f t="shared" si="46"/>
        <v/>
      </c>
      <c r="E53" s="10" t="str">
        <f t="shared" si="47"/>
        <v/>
      </c>
      <c r="F53" s="10" t="str">
        <f t="shared" si="48"/>
        <v/>
      </c>
      <c r="G53" s="31" t="str">
        <f t="shared" si="49"/>
        <v/>
      </c>
      <c r="H53" s="11" t="str">
        <f t="shared" si="50"/>
        <v/>
      </c>
      <c r="I53" s="61"/>
      <c r="J53" s="61"/>
      <c r="K53" s="61"/>
      <c r="L53" s="61"/>
      <c r="M53" s="61"/>
      <c r="N53" s="61"/>
      <c r="O53" s="67"/>
      <c r="P53" s="11" t="str">
        <f t="shared" si="51"/>
        <v/>
      </c>
      <c r="Q53" s="12" t="str">
        <f t="shared" si="52"/>
        <v/>
      </c>
      <c r="R53" s="12"/>
      <c r="S53" s="12" t="str">
        <f t="shared" si="53"/>
        <v/>
      </c>
      <c r="T53" s="12" t="str">
        <f t="shared" si="54"/>
        <v/>
      </c>
      <c r="U53" s="12" t="str">
        <f t="shared" si="55"/>
        <v/>
      </c>
      <c r="V53" s="12" t="str">
        <f t="shared" si="56"/>
        <v/>
      </c>
      <c r="W53" s="12" t="str">
        <f t="shared" si="57"/>
        <v/>
      </c>
      <c r="X53" s="12" t="str">
        <f t="shared" si="58"/>
        <v/>
      </c>
      <c r="Y53" s="12"/>
      <c r="Z53" s="9" t="str">
        <f t="shared" si="59"/>
        <v/>
      </c>
      <c r="AA53" s="9" t="str">
        <f t="shared" si="60"/>
        <v/>
      </c>
      <c r="AB53" s="9" t="str">
        <f t="shared" si="61"/>
        <v/>
      </c>
      <c r="AC53" s="9" t="str">
        <f t="shared" si="62"/>
        <v/>
      </c>
      <c r="AD53" s="9" t="str">
        <f t="shared" si="63"/>
        <v/>
      </c>
      <c r="AE53" s="9" t="str">
        <f t="shared" si="64"/>
        <v/>
      </c>
      <c r="AF53" s="9"/>
      <c r="AG53" s="12" t="str">
        <f t="shared" si="65"/>
        <v/>
      </c>
      <c r="AH53" s="12" t="str">
        <f t="shared" si="66"/>
        <v/>
      </c>
      <c r="AI53" s="12" t="str">
        <f t="shared" si="67"/>
        <v/>
      </c>
      <c r="AJ53" s="12" t="str">
        <f t="shared" si="68"/>
        <v/>
      </c>
      <c r="AK53" s="12" t="str">
        <f t="shared" si="69"/>
        <v/>
      </c>
      <c r="AL53" s="12" t="str">
        <f t="shared" si="70"/>
        <v/>
      </c>
      <c r="AM53" s="12"/>
      <c r="AN53" s="15" t="str">
        <f t="shared" si="71"/>
        <v/>
      </c>
      <c r="AO53" s="15" t="str">
        <f t="shared" si="72"/>
        <v/>
      </c>
      <c r="AP53" s="15" t="str">
        <f t="shared" si="73"/>
        <v/>
      </c>
      <c r="AQ53" s="15" t="str">
        <f t="shared" si="74"/>
        <v/>
      </c>
      <c r="AR53" s="15" t="str">
        <f t="shared" si="75"/>
        <v/>
      </c>
      <c r="AS53" s="15" t="str">
        <f t="shared" si="76"/>
        <v/>
      </c>
      <c r="AT53" s="15"/>
      <c r="AU53" s="11" t="str">
        <f t="shared" si="77"/>
        <v/>
      </c>
      <c r="AV53" s="11" t="str">
        <f t="shared" si="78"/>
        <v/>
      </c>
      <c r="AW53" s="11" t="str">
        <f t="shared" si="79"/>
        <v/>
      </c>
      <c r="AX53" s="11" t="str">
        <f t="shared" si="80"/>
        <v/>
      </c>
      <c r="AY53" s="11" t="str">
        <f t="shared" si="81"/>
        <v/>
      </c>
      <c r="AZ53" s="11" t="str">
        <f t="shared" si="82"/>
        <v/>
      </c>
      <c r="BA53" s="31"/>
      <c r="BB53" s="11" t="str">
        <f t="shared" si="83"/>
        <v/>
      </c>
      <c r="BC53" s="11" t="str">
        <f t="shared" si="84"/>
        <v/>
      </c>
      <c r="BD53" s="11" t="str">
        <f t="shared" si="85"/>
        <v/>
      </c>
      <c r="BE53" s="11" t="str">
        <f t="shared" si="86"/>
        <v/>
      </c>
      <c r="BF53" s="11" t="str">
        <f t="shared" si="87"/>
        <v/>
      </c>
      <c r="BG53" s="11" t="str">
        <f t="shared" si="88"/>
        <v/>
      </c>
    </row>
    <row r="54" spans="2:59">
      <c r="B54" s="11" t="str">
        <f t="shared" si="45"/>
        <v/>
      </c>
      <c r="C54" s="29"/>
      <c r="D54" s="65" t="str">
        <f t="shared" si="46"/>
        <v/>
      </c>
      <c r="E54" s="10" t="str">
        <f t="shared" si="47"/>
        <v/>
      </c>
      <c r="F54" s="10" t="str">
        <f t="shared" si="48"/>
        <v/>
      </c>
      <c r="G54" s="31" t="str">
        <f t="shared" si="49"/>
        <v/>
      </c>
      <c r="H54" s="11" t="str">
        <f t="shared" si="50"/>
        <v/>
      </c>
      <c r="I54" s="61"/>
      <c r="J54" s="61"/>
      <c r="K54" s="61"/>
      <c r="L54" s="61"/>
      <c r="M54" s="61"/>
      <c r="N54" s="61"/>
      <c r="O54" s="67"/>
      <c r="P54" s="11" t="str">
        <f t="shared" si="51"/>
        <v/>
      </c>
      <c r="Q54" s="12" t="str">
        <f t="shared" si="52"/>
        <v/>
      </c>
      <c r="R54" s="12"/>
      <c r="S54" s="12" t="str">
        <f t="shared" si="53"/>
        <v/>
      </c>
      <c r="T54" s="12" t="str">
        <f t="shared" si="54"/>
        <v/>
      </c>
      <c r="U54" s="12" t="str">
        <f t="shared" si="55"/>
        <v/>
      </c>
      <c r="V54" s="12" t="str">
        <f t="shared" si="56"/>
        <v/>
      </c>
      <c r="W54" s="12" t="str">
        <f t="shared" si="57"/>
        <v/>
      </c>
      <c r="X54" s="12" t="str">
        <f t="shared" si="58"/>
        <v/>
      </c>
      <c r="Y54" s="12"/>
      <c r="Z54" s="9" t="str">
        <f t="shared" si="59"/>
        <v/>
      </c>
      <c r="AA54" s="9" t="str">
        <f t="shared" si="60"/>
        <v/>
      </c>
      <c r="AB54" s="9" t="str">
        <f t="shared" si="61"/>
        <v/>
      </c>
      <c r="AC54" s="9" t="str">
        <f t="shared" si="62"/>
        <v/>
      </c>
      <c r="AD54" s="9" t="str">
        <f t="shared" si="63"/>
        <v/>
      </c>
      <c r="AE54" s="9" t="str">
        <f t="shared" si="64"/>
        <v/>
      </c>
      <c r="AF54" s="9"/>
      <c r="AG54" s="12" t="str">
        <f t="shared" si="65"/>
        <v/>
      </c>
      <c r="AH54" s="12" t="str">
        <f t="shared" si="66"/>
        <v/>
      </c>
      <c r="AI54" s="12" t="str">
        <f t="shared" si="67"/>
        <v/>
      </c>
      <c r="AJ54" s="12" t="str">
        <f t="shared" si="68"/>
        <v/>
      </c>
      <c r="AK54" s="12" t="str">
        <f t="shared" si="69"/>
        <v/>
      </c>
      <c r="AL54" s="12" t="str">
        <f t="shared" si="70"/>
        <v/>
      </c>
      <c r="AM54" s="12"/>
      <c r="AN54" s="15" t="str">
        <f t="shared" si="71"/>
        <v/>
      </c>
      <c r="AO54" s="15" t="str">
        <f t="shared" si="72"/>
        <v/>
      </c>
      <c r="AP54" s="15" t="str">
        <f t="shared" si="73"/>
        <v/>
      </c>
      <c r="AQ54" s="15" t="str">
        <f t="shared" si="74"/>
        <v/>
      </c>
      <c r="AR54" s="15" t="str">
        <f t="shared" si="75"/>
        <v/>
      </c>
      <c r="AS54" s="15" t="str">
        <f t="shared" si="76"/>
        <v/>
      </c>
      <c r="AT54" s="15"/>
      <c r="AU54" s="11" t="str">
        <f t="shared" si="77"/>
        <v/>
      </c>
      <c r="AV54" s="11" t="str">
        <f t="shared" si="78"/>
        <v/>
      </c>
      <c r="AW54" s="11" t="str">
        <f t="shared" si="79"/>
        <v/>
      </c>
      <c r="AX54" s="11" t="str">
        <f t="shared" si="80"/>
        <v/>
      </c>
      <c r="AY54" s="11" t="str">
        <f t="shared" si="81"/>
        <v/>
      </c>
      <c r="AZ54" s="11" t="str">
        <f t="shared" si="82"/>
        <v/>
      </c>
      <c r="BA54" s="31"/>
      <c r="BB54" s="11" t="str">
        <f t="shared" si="83"/>
        <v/>
      </c>
      <c r="BC54" s="11" t="str">
        <f t="shared" si="84"/>
        <v/>
      </c>
      <c r="BD54" s="11" t="str">
        <f t="shared" si="85"/>
        <v/>
      </c>
      <c r="BE54" s="11" t="str">
        <f t="shared" si="86"/>
        <v/>
      </c>
      <c r="BF54" s="11" t="str">
        <f t="shared" si="87"/>
        <v/>
      </c>
      <c r="BG54" s="11" t="str">
        <f t="shared" si="88"/>
        <v/>
      </c>
    </row>
    <row r="55" spans="2:59">
      <c r="B55" s="11" t="str">
        <f t="shared" si="45"/>
        <v/>
      </c>
      <c r="C55" s="29"/>
      <c r="D55" s="65" t="str">
        <f t="shared" si="46"/>
        <v/>
      </c>
      <c r="E55" s="10" t="str">
        <f t="shared" si="47"/>
        <v/>
      </c>
      <c r="F55" s="10" t="str">
        <f t="shared" si="48"/>
        <v/>
      </c>
      <c r="G55" s="31" t="str">
        <f t="shared" si="49"/>
        <v/>
      </c>
      <c r="H55" s="11" t="str">
        <f t="shared" si="50"/>
        <v/>
      </c>
      <c r="I55" s="61"/>
      <c r="J55" s="61"/>
      <c r="K55" s="61"/>
      <c r="L55" s="61"/>
      <c r="M55" s="61"/>
      <c r="N55" s="61"/>
      <c r="O55" s="67"/>
      <c r="P55" s="11" t="str">
        <f t="shared" si="51"/>
        <v/>
      </c>
      <c r="Q55" s="12" t="str">
        <f t="shared" si="52"/>
        <v/>
      </c>
      <c r="R55" s="12"/>
      <c r="S55" s="12" t="str">
        <f t="shared" si="53"/>
        <v/>
      </c>
      <c r="T55" s="12" t="str">
        <f t="shared" si="54"/>
        <v/>
      </c>
      <c r="U55" s="12" t="str">
        <f t="shared" si="55"/>
        <v/>
      </c>
      <c r="V55" s="12" t="str">
        <f t="shared" si="56"/>
        <v/>
      </c>
      <c r="W55" s="12" t="str">
        <f t="shared" si="57"/>
        <v/>
      </c>
      <c r="X55" s="12" t="str">
        <f t="shared" si="58"/>
        <v/>
      </c>
      <c r="Y55" s="12"/>
      <c r="Z55" s="9" t="str">
        <f t="shared" si="59"/>
        <v/>
      </c>
      <c r="AA55" s="9" t="str">
        <f t="shared" si="60"/>
        <v/>
      </c>
      <c r="AB55" s="9" t="str">
        <f t="shared" si="61"/>
        <v/>
      </c>
      <c r="AC55" s="9" t="str">
        <f t="shared" si="62"/>
        <v/>
      </c>
      <c r="AD55" s="9" t="str">
        <f t="shared" si="63"/>
        <v/>
      </c>
      <c r="AE55" s="9" t="str">
        <f t="shared" si="64"/>
        <v/>
      </c>
      <c r="AF55" s="9"/>
      <c r="AG55" s="12" t="str">
        <f t="shared" si="65"/>
        <v/>
      </c>
      <c r="AH55" s="12" t="str">
        <f t="shared" si="66"/>
        <v/>
      </c>
      <c r="AI55" s="12" t="str">
        <f t="shared" si="67"/>
        <v/>
      </c>
      <c r="AJ55" s="12" t="str">
        <f t="shared" si="68"/>
        <v/>
      </c>
      <c r="AK55" s="12" t="str">
        <f t="shared" si="69"/>
        <v/>
      </c>
      <c r="AL55" s="12" t="str">
        <f t="shared" si="70"/>
        <v/>
      </c>
      <c r="AM55" s="12"/>
      <c r="AN55" s="15" t="str">
        <f t="shared" si="71"/>
        <v/>
      </c>
      <c r="AO55" s="15" t="str">
        <f t="shared" si="72"/>
        <v/>
      </c>
      <c r="AP55" s="15" t="str">
        <f t="shared" si="73"/>
        <v/>
      </c>
      <c r="AQ55" s="15" t="str">
        <f t="shared" si="74"/>
        <v/>
      </c>
      <c r="AR55" s="15" t="str">
        <f t="shared" si="75"/>
        <v/>
      </c>
      <c r="AS55" s="15" t="str">
        <f t="shared" si="76"/>
        <v/>
      </c>
      <c r="AT55" s="15"/>
      <c r="AU55" s="11" t="str">
        <f t="shared" si="77"/>
        <v/>
      </c>
      <c r="AV55" s="11" t="str">
        <f t="shared" si="78"/>
        <v/>
      </c>
      <c r="AW55" s="11" t="str">
        <f t="shared" si="79"/>
        <v/>
      </c>
      <c r="AX55" s="11" t="str">
        <f t="shared" si="80"/>
        <v/>
      </c>
      <c r="AY55" s="11" t="str">
        <f t="shared" si="81"/>
        <v/>
      </c>
      <c r="AZ55" s="11" t="str">
        <f t="shared" si="82"/>
        <v/>
      </c>
      <c r="BA55" s="31"/>
      <c r="BB55" s="11" t="str">
        <f t="shared" si="83"/>
        <v/>
      </c>
      <c r="BC55" s="11" t="str">
        <f t="shared" si="84"/>
        <v/>
      </c>
      <c r="BD55" s="11" t="str">
        <f t="shared" si="85"/>
        <v/>
      </c>
      <c r="BE55" s="11" t="str">
        <f t="shared" si="86"/>
        <v/>
      </c>
      <c r="BF55" s="11" t="str">
        <f t="shared" si="87"/>
        <v/>
      </c>
      <c r="BG55" s="11" t="str">
        <f t="shared" si="88"/>
        <v/>
      </c>
    </row>
    <row r="56" spans="2:59">
      <c r="B56" s="11" t="str">
        <f t="shared" si="45"/>
        <v/>
      </c>
      <c r="C56" s="29"/>
      <c r="D56" s="65" t="str">
        <f t="shared" si="46"/>
        <v/>
      </c>
      <c r="E56" s="10" t="str">
        <f t="shared" si="47"/>
        <v/>
      </c>
      <c r="F56" s="10" t="str">
        <f t="shared" si="48"/>
        <v/>
      </c>
      <c r="G56" s="31" t="str">
        <f t="shared" si="49"/>
        <v/>
      </c>
      <c r="H56" s="11" t="str">
        <f t="shared" si="50"/>
        <v/>
      </c>
      <c r="I56" s="61"/>
      <c r="J56" s="61"/>
      <c r="K56" s="61"/>
      <c r="L56" s="61"/>
      <c r="M56" s="61"/>
      <c r="N56" s="61"/>
      <c r="O56" s="67"/>
      <c r="P56" s="11" t="str">
        <f t="shared" si="51"/>
        <v/>
      </c>
      <c r="Q56" s="12" t="str">
        <f t="shared" si="52"/>
        <v/>
      </c>
      <c r="R56" s="12"/>
      <c r="S56" s="12" t="str">
        <f t="shared" si="53"/>
        <v/>
      </c>
      <c r="T56" s="12" t="str">
        <f t="shared" si="54"/>
        <v/>
      </c>
      <c r="U56" s="12" t="str">
        <f t="shared" si="55"/>
        <v/>
      </c>
      <c r="V56" s="12" t="str">
        <f t="shared" si="56"/>
        <v/>
      </c>
      <c r="W56" s="12" t="str">
        <f t="shared" si="57"/>
        <v/>
      </c>
      <c r="X56" s="12" t="str">
        <f t="shared" si="58"/>
        <v/>
      </c>
      <c r="Y56" s="12"/>
      <c r="Z56" s="9" t="str">
        <f t="shared" si="59"/>
        <v/>
      </c>
      <c r="AA56" s="9" t="str">
        <f t="shared" si="60"/>
        <v/>
      </c>
      <c r="AB56" s="9" t="str">
        <f t="shared" si="61"/>
        <v/>
      </c>
      <c r="AC56" s="9" t="str">
        <f t="shared" si="62"/>
        <v/>
      </c>
      <c r="AD56" s="9" t="str">
        <f t="shared" si="63"/>
        <v/>
      </c>
      <c r="AE56" s="9" t="str">
        <f t="shared" si="64"/>
        <v/>
      </c>
      <c r="AF56" s="9"/>
      <c r="AG56" s="12" t="str">
        <f t="shared" si="65"/>
        <v/>
      </c>
      <c r="AH56" s="12" t="str">
        <f t="shared" si="66"/>
        <v/>
      </c>
      <c r="AI56" s="12" t="str">
        <f t="shared" si="67"/>
        <v/>
      </c>
      <c r="AJ56" s="12" t="str">
        <f t="shared" si="68"/>
        <v/>
      </c>
      <c r="AK56" s="12" t="str">
        <f t="shared" si="69"/>
        <v/>
      </c>
      <c r="AL56" s="12" t="str">
        <f t="shared" si="70"/>
        <v/>
      </c>
      <c r="AM56" s="12"/>
      <c r="AN56" s="15" t="str">
        <f t="shared" si="71"/>
        <v/>
      </c>
      <c r="AO56" s="15" t="str">
        <f t="shared" si="72"/>
        <v/>
      </c>
      <c r="AP56" s="15" t="str">
        <f t="shared" si="73"/>
        <v/>
      </c>
      <c r="AQ56" s="15" t="str">
        <f t="shared" si="74"/>
        <v/>
      </c>
      <c r="AR56" s="15" t="str">
        <f t="shared" si="75"/>
        <v/>
      </c>
      <c r="AS56" s="15" t="str">
        <f t="shared" si="76"/>
        <v/>
      </c>
      <c r="AT56" s="15"/>
      <c r="AU56" s="11" t="str">
        <f t="shared" si="77"/>
        <v/>
      </c>
      <c r="AV56" s="11" t="str">
        <f t="shared" si="78"/>
        <v/>
      </c>
      <c r="AW56" s="11" t="str">
        <f t="shared" si="79"/>
        <v/>
      </c>
      <c r="AX56" s="11" t="str">
        <f t="shared" si="80"/>
        <v/>
      </c>
      <c r="AY56" s="11" t="str">
        <f t="shared" si="81"/>
        <v/>
      </c>
      <c r="AZ56" s="11" t="str">
        <f t="shared" si="82"/>
        <v/>
      </c>
      <c r="BA56" s="31"/>
      <c r="BB56" s="11" t="str">
        <f t="shared" si="83"/>
        <v/>
      </c>
      <c r="BC56" s="11" t="str">
        <f t="shared" si="84"/>
        <v/>
      </c>
      <c r="BD56" s="11" t="str">
        <f t="shared" si="85"/>
        <v/>
      </c>
      <c r="BE56" s="11" t="str">
        <f t="shared" si="86"/>
        <v/>
      </c>
      <c r="BF56" s="11" t="str">
        <f t="shared" si="87"/>
        <v/>
      </c>
      <c r="BG56" s="11" t="str">
        <f t="shared" si="88"/>
        <v/>
      </c>
    </row>
    <row r="58" spans="2:59">
      <c r="B58">
        <v>1</v>
      </c>
      <c r="C58" s="5">
        <v>2</v>
      </c>
      <c r="D58" s="5">
        <v>3</v>
      </c>
      <c r="E58" s="5">
        <v>4</v>
      </c>
      <c r="F58" s="5">
        <v>5</v>
      </c>
      <c r="G58" s="5">
        <v>6</v>
      </c>
      <c r="H58" s="5">
        <v>7</v>
      </c>
      <c r="I58" s="5">
        <v>8</v>
      </c>
      <c r="J58" s="5">
        <v>9</v>
      </c>
      <c r="K58" s="5">
        <v>10</v>
      </c>
      <c r="L58" s="5">
        <v>11</v>
      </c>
      <c r="M58" s="5">
        <v>12</v>
      </c>
      <c r="N58" s="5">
        <v>13</v>
      </c>
      <c r="O58" s="5">
        <v>14</v>
      </c>
      <c r="P58" s="5">
        <v>15</v>
      </c>
      <c r="Q58" s="5">
        <v>16</v>
      </c>
      <c r="R58" s="5">
        <v>17</v>
      </c>
      <c r="S58" s="5">
        <v>18</v>
      </c>
      <c r="T58" s="5">
        <v>19</v>
      </c>
      <c r="U58" s="5">
        <v>20</v>
      </c>
      <c r="V58" s="5">
        <v>21</v>
      </c>
      <c r="W58" s="5">
        <v>22</v>
      </c>
      <c r="X58" s="5">
        <v>23</v>
      </c>
      <c r="Y58" s="5">
        <v>24</v>
      </c>
      <c r="Z58" s="5">
        <v>25</v>
      </c>
      <c r="AA58" s="5">
        <v>26</v>
      </c>
      <c r="AB58" s="5">
        <v>27</v>
      </c>
      <c r="AC58" s="5">
        <v>28</v>
      </c>
      <c r="AD58" s="5">
        <v>29</v>
      </c>
      <c r="AE58" s="5">
        <v>30</v>
      </c>
      <c r="AF58" s="5">
        <v>31</v>
      </c>
      <c r="AG58" s="5">
        <v>32</v>
      </c>
      <c r="AH58" s="5">
        <v>33</v>
      </c>
      <c r="AI58" s="5">
        <v>34</v>
      </c>
      <c r="AJ58" s="5">
        <v>35</v>
      </c>
      <c r="AK58" s="5">
        <v>36</v>
      </c>
      <c r="AL58" s="5">
        <v>37</v>
      </c>
      <c r="AM58" s="5">
        <v>38</v>
      </c>
      <c r="AN58" s="5">
        <v>39</v>
      </c>
      <c r="AO58" s="5">
        <v>40</v>
      </c>
      <c r="AP58" s="5">
        <v>41</v>
      </c>
      <c r="AQ58" s="5">
        <v>42</v>
      </c>
      <c r="AR58" s="5">
        <v>43</v>
      </c>
      <c r="AS58" s="5">
        <v>44</v>
      </c>
      <c r="AT58" s="5">
        <v>45</v>
      </c>
      <c r="AU58" s="5">
        <v>46</v>
      </c>
      <c r="AV58" s="5">
        <v>47</v>
      </c>
      <c r="AW58" s="5">
        <v>48</v>
      </c>
      <c r="AX58" s="5">
        <v>49</v>
      </c>
      <c r="AY58" s="5">
        <v>50</v>
      </c>
      <c r="AZ58" s="5">
        <v>51</v>
      </c>
      <c r="BA58" s="5">
        <v>52</v>
      </c>
      <c r="BB58" s="5">
        <v>53</v>
      </c>
      <c r="BC58" s="5">
        <v>54</v>
      </c>
      <c r="BD58" s="5">
        <v>55</v>
      </c>
      <c r="BE58" s="5">
        <v>56</v>
      </c>
      <c r="BF58" s="5">
        <v>57</v>
      </c>
      <c r="BG58" s="5">
        <v>58</v>
      </c>
    </row>
  </sheetData>
  <protectedRanges>
    <protectedRange sqref="F2:F3 C22:C56 I22:O56 D2:D3 Q7:Y56" name="Wedstrijdprogramma A klasse"/>
    <protectedRange sqref="C16:C21" name="Wedstrijdprogramma A klasse_1"/>
    <protectedRange sqref="I21:O21 O13 O16:O20 O7" name="Wedstrijdprogramma A klasse_4"/>
    <protectedRange sqref="O14:O15 O8:O12" name="Wedstrijdprogramma A klasse_4_2"/>
    <protectedRange sqref="I16:N20 K7:N15" name="Wedstrijdprogramma A klasse_4_3"/>
    <protectedRange sqref="C7:C15" name="Wedstrijdprogramma A klasse_1_1"/>
    <protectedRange sqref="I9:J15 I7:I8" name="Wedstrijdprogramma A klasse_4_1"/>
    <protectedRange sqref="J7:J8" name="Wedstrijdprogramma A klasse_4_1_1"/>
  </protectedRanges>
  <autoFilter ref="B6:BG56" xr:uid="{00000000-0001-0000-0200-000000000000}">
    <sortState xmlns:xlrd2="http://schemas.microsoft.com/office/spreadsheetml/2017/richdata2" ref="B7:BG56">
      <sortCondition ref="B6:B56"/>
    </sortState>
  </autoFilter>
  <conditionalFormatting sqref="I7:N56">
    <cfRule type="cellIs" dxfId="17" priority="1" operator="equal">
      <formula>$V$2</formula>
    </cfRule>
    <cfRule type="cellIs" dxfId="16" priority="2" operator="equal">
      <formula>$U$2</formula>
    </cfRule>
    <cfRule type="cellIs" dxfId="15" priority="3" operator="equal">
      <formula>$T$2</formula>
    </cfRule>
    <cfRule type="cellIs" dxfId="14" priority="4" operator="equal">
      <formula>$S$2</formula>
    </cfRule>
    <cfRule type="cellIs" dxfId="13" priority="5" operator="equal">
      <formula>$T$1</formula>
    </cfRule>
    <cfRule type="cellIs" dxfId="12" priority="6" operator="equal">
      <formula>$S$1</formula>
    </cfRule>
  </conditionalFormatting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D22A8-7459-4909-AE7E-759D6B902E47}">
  <dimension ref="A1:BG58"/>
  <sheetViews>
    <sheetView zoomScaleNormal="100" workbookViewId="0">
      <pane xSplit="4" ySplit="6" topLeftCell="E7" activePane="bottomRight" state="frozen"/>
      <selection pane="bottomRight" activeCell="I7" sqref="I7:N17"/>
      <selection pane="bottomLeft" activeCell="I7" sqref="I7:N17"/>
      <selection pane="topRight" activeCell="I7" sqref="I7:N17"/>
    </sheetView>
  </sheetViews>
  <sheetFormatPr defaultColWidth="11.42578125" defaultRowHeight="13.15" outlineLevelCol="1"/>
  <cols>
    <col min="1" max="1" width="4" style="5" customWidth="1"/>
    <col min="2" max="2" width="11.42578125" customWidth="1"/>
    <col min="3" max="3" width="11.42578125" style="5" customWidth="1"/>
    <col min="4" max="4" width="22.42578125" style="7" bestFit="1" customWidth="1"/>
    <col min="5" max="5" width="14.7109375" style="7" customWidth="1" outlineLevel="1"/>
    <col min="6" max="6" width="11.42578125" style="7" customWidth="1" outlineLevel="1"/>
    <col min="7" max="8" width="11.42578125" style="5" customWidth="1" outlineLevel="1"/>
    <col min="9" max="9" width="11.42578125" style="5" customWidth="1"/>
    <col min="10" max="14" width="11.42578125" customWidth="1"/>
    <col min="15" max="15" width="5.5703125" customWidth="1"/>
    <col min="16" max="16" width="11.28515625" style="5" bestFit="1" customWidth="1"/>
    <col min="17" max="17" width="11.42578125" customWidth="1"/>
    <col min="18" max="18" width="5.5703125" customWidth="1"/>
    <col min="19" max="25" width="5" customWidth="1"/>
    <col min="26" max="31" width="8.7109375" customWidth="1"/>
    <col min="32" max="32" width="3.7109375" customWidth="1"/>
    <col min="33" max="38" width="9.42578125" customWidth="1"/>
    <col min="39" max="39" width="3.5703125" customWidth="1"/>
    <col min="40" max="45" width="9.5703125" customWidth="1"/>
    <col min="46" max="46" width="4.42578125" customWidth="1"/>
    <col min="47" max="52" width="7.42578125" customWidth="1"/>
    <col min="53" max="53" width="4.5703125" customWidth="1"/>
    <col min="54" max="54" width="7.42578125" style="5" customWidth="1"/>
    <col min="55" max="55" width="7.42578125" customWidth="1"/>
    <col min="56" max="56" width="7.42578125" style="5" customWidth="1"/>
    <col min="57" max="57" width="7.42578125" customWidth="1"/>
    <col min="58" max="59" width="6.5703125" customWidth="1"/>
  </cols>
  <sheetData>
    <row r="1" spans="1:59">
      <c r="I1" s="5">
        <f>COUNT(C7:C56)</f>
        <v>0</v>
      </c>
      <c r="J1" s="5"/>
      <c r="K1" s="5"/>
      <c r="L1" s="5"/>
      <c r="M1" s="5"/>
      <c r="N1" s="5"/>
      <c r="O1" s="5"/>
      <c r="R1" s="57" t="s">
        <v>242</v>
      </c>
      <c r="S1" s="42" t="s">
        <v>9</v>
      </c>
      <c r="T1" s="36" t="s">
        <v>10</v>
      </c>
      <c r="U1" s="35"/>
      <c r="V1" s="35"/>
      <c r="W1" s="35"/>
      <c r="X1" s="35"/>
      <c r="Y1" s="35">
        <v>3</v>
      </c>
    </row>
    <row r="2" spans="1:59">
      <c r="B2" s="13" t="s">
        <v>240</v>
      </c>
      <c r="C2" s="13" t="s">
        <v>30</v>
      </c>
      <c r="D2" s="7" t="str">
        <f>Deelnemers!C1</f>
        <v>Euregio regatta</v>
      </c>
      <c r="E2" s="13"/>
      <c r="F2" s="22"/>
      <c r="I2" s="5">
        <f>COUNT(I7:I56) + COUNTIF(I7:I56,"DSQ")+ COUNTIF(I7:I56,"NSC")+ COUNTIF(I7:I56,"DNF")+ COUNTIF(I7:I56,"RET")</f>
        <v>0</v>
      </c>
      <c r="J2" s="5">
        <f t="shared" ref="J2:N2" si="0">COUNT(J7:J56) + COUNTIF(J7:J56,"DSQ")+ COUNTIF(J7:J56,"NSC")+ COUNTIF(J7:J56,"DNF")+ COUNTIF(J7:J56,"RET")</f>
        <v>0</v>
      </c>
      <c r="K2" s="5">
        <f t="shared" si="0"/>
        <v>0</v>
      </c>
      <c r="L2" s="5">
        <f t="shared" si="0"/>
        <v>0</v>
      </c>
      <c r="M2" s="5">
        <f t="shared" si="0"/>
        <v>0</v>
      </c>
      <c r="N2" s="5">
        <f t="shared" si="0"/>
        <v>0</v>
      </c>
      <c r="O2" s="5"/>
      <c r="R2" s="58" t="s">
        <v>243</v>
      </c>
      <c r="S2" s="43" t="s">
        <v>11</v>
      </c>
      <c r="T2" s="38" t="s">
        <v>12</v>
      </c>
      <c r="U2" s="38" t="s">
        <v>13</v>
      </c>
      <c r="V2" s="38" t="s">
        <v>14</v>
      </c>
      <c r="W2" s="38"/>
      <c r="X2" s="38"/>
      <c r="Y2" s="37">
        <v>2</v>
      </c>
    </row>
    <row r="3" spans="1:59">
      <c r="B3" s="13"/>
      <c r="C3" s="13" t="s">
        <v>33</v>
      </c>
      <c r="D3" s="22">
        <f>Deelnemers!C2</f>
        <v>45094</v>
      </c>
      <c r="E3" s="13"/>
      <c r="F3" s="22"/>
      <c r="J3" s="5"/>
      <c r="K3" s="5"/>
      <c r="L3" s="5"/>
      <c r="M3" s="5"/>
      <c r="N3" s="5"/>
      <c r="O3" s="5"/>
      <c r="P3"/>
      <c r="Q3" s="21"/>
      <c r="R3" s="21"/>
      <c r="S3" s="55"/>
    </row>
    <row r="4" spans="1:59">
      <c r="I4" s="54" t="s">
        <v>244</v>
      </c>
      <c r="P4" s="78" t="s">
        <v>245</v>
      </c>
      <c r="Q4" s="78" t="s">
        <v>246</v>
      </c>
      <c r="S4" s="56" t="s">
        <v>247</v>
      </c>
      <c r="Z4" s="21" t="s">
        <v>248</v>
      </c>
      <c r="AG4" s="21" t="s">
        <v>249</v>
      </c>
      <c r="AN4" s="21" t="s">
        <v>250</v>
      </c>
      <c r="AU4" s="21" t="s">
        <v>44</v>
      </c>
      <c r="BB4" s="41" t="s">
        <v>45</v>
      </c>
    </row>
    <row r="5" spans="1:59">
      <c r="B5" s="25"/>
      <c r="C5" s="64" t="s">
        <v>251</v>
      </c>
      <c r="D5" s="10"/>
      <c r="E5" s="10"/>
      <c r="F5" s="10"/>
      <c r="G5" s="11"/>
      <c r="H5" s="11"/>
      <c r="I5" s="34">
        <v>1</v>
      </c>
      <c r="J5" s="34">
        <v>2</v>
      </c>
      <c r="K5" s="34">
        <v>3</v>
      </c>
      <c r="L5" s="34">
        <v>4</v>
      </c>
      <c r="M5" s="34">
        <v>5</v>
      </c>
      <c r="N5" s="34">
        <v>6</v>
      </c>
      <c r="O5" s="33"/>
      <c r="P5" s="40" t="s">
        <v>228</v>
      </c>
      <c r="Q5" s="33" t="s">
        <v>228</v>
      </c>
      <c r="R5" s="33"/>
      <c r="S5" s="59">
        <v>1</v>
      </c>
      <c r="T5" s="59">
        <v>2</v>
      </c>
      <c r="U5" s="59">
        <v>3</v>
      </c>
      <c r="V5" s="59">
        <v>4</v>
      </c>
      <c r="W5" s="59">
        <v>5</v>
      </c>
      <c r="X5" s="59">
        <v>6</v>
      </c>
      <c r="Y5" s="25"/>
      <c r="Z5" s="34">
        <v>1</v>
      </c>
      <c r="AA5" s="34">
        <v>2</v>
      </c>
      <c r="AB5" s="34">
        <v>3</v>
      </c>
      <c r="AC5" s="34">
        <v>4</v>
      </c>
      <c r="AD5" s="34">
        <v>5</v>
      </c>
      <c r="AE5" s="34">
        <v>6</v>
      </c>
      <c r="AF5" s="25"/>
      <c r="AG5" s="34">
        <v>1</v>
      </c>
      <c r="AH5" s="34">
        <v>2</v>
      </c>
      <c r="AI5" s="34">
        <v>3</v>
      </c>
      <c r="AJ5" s="34">
        <v>4</v>
      </c>
      <c r="AK5" s="34">
        <v>5</v>
      </c>
      <c r="AL5" s="34">
        <v>6</v>
      </c>
      <c r="AM5" s="25"/>
      <c r="AN5" s="34">
        <v>1</v>
      </c>
      <c r="AO5" s="34">
        <v>2</v>
      </c>
      <c r="AP5" s="34">
        <v>3</v>
      </c>
      <c r="AQ5" s="34">
        <v>4</v>
      </c>
      <c r="AR5" s="34">
        <v>5</v>
      </c>
      <c r="AS5" s="34">
        <v>6</v>
      </c>
      <c r="AT5" s="25"/>
      <c r="AU5" s="34">
        <v>1</v>
      </c>
      <c r="AV5" s="34">
        <v>2</v>
      </c>
      <c r="AW5" s="34">
        <v>3</v>
      </c>
      <c r="AX5" s="34">
        <v>4</v>
      </c>
      <c r="AY5" s="34">
        <v>5</v>
      </c>
      <c r="AZ5" s="34">
        <v>6</v>
      </c>
      <c r="BA5" s="25"/>
      <c r="BB5" s="34">
        <v>1</v>
      </c>
      <c r="BC5" s="34">
        <v>2</v>
      </c>
      <c r="BD5" s="34">
        <v>3</v>
      </c>
      <c r="BE5" s="34">
        <v>4</v>
      </c>
      <c r="BF5" s="34">
        <v>5</v>
      </c>
      <c r="BG5" s="34">
        <v>6</v>
      </c>
    </row>
    <row r="6" spans="1:59" ht="26.45">
      <c r="B6" s="60" t="s">
        <v>44</v>
      </c>
      <c r="C6" s="66" t="s">
        <v>252</v>
      </c>
      <c r="D6" s="48" t="s">
        <v>251</v>
      </c>
      <c r="E6" s="48" t="s">
        <v>38</v>
      </c>
      <c r="F6" s="48" t="s">
        <v>39</v>
      </c>
      <c r="G6" s="49" t="s">
        <v>40</v>
      </c>
      <c r="H6" s="62" t="s">
        <v>253</v>
      </c>
      <c r="I6" s="63" t="s">
        <v>254</v>
      </c>
      <c r="J6" s="63" t="s">
        <v>254</v>
      </c>
      <c r="K6" s="63" t="s">
        <v>254</v>
      </c>
      <c r="L6" s="63" t="s">
        <v>254</v>
      </c>
      <c r="M6" s="63" t="s">
        <v>254</v>
      </c>
      <c r="N6" s="63" t="s">
        <v>254</v>
      </c>
      <c r="O6" s="63"/>
      <c r="P6" s="50" t="s">
        <v>255</v>
      </c>
      <c r="Q6" s="32" t="s">
        <v>256</v>
      </c>
      <c r="R6" s="32"/>
      <c r="S6" s="32"/>
      <c r="T6" s="32"/>
      <c r="U6" s="32"/>
      <c r="V6" s="32"/>
      <c r="W6" s="32"/>
      <c r="X6" s="32"/>
      <c r="Y6" s="32"/>
      <c r="Z6" s="39" t="s">
        <v>257</v>
      </c>
      <c r="AA6" s="39" t="s">
        <v>258</v>
      </c>
      <c r="AB6" s="39" t="s">
        <v>259</v>
      </c>
      <c r="AC6" s="39" t="s">
        <v>260</v>
      </c>
      <c r="AD6" s="39" t="s">
        <v>261</v>
      </c>
      <c r="AE6" s="39" t="s">
        <v>262</v>
      </c>
      <c r="AF6" s="16"/>
      <c r="AG6" s="39" t="s">
        <v>257</v>
      </c>
      <c r="AH6" s="39" t="s">
        <v>258</v>
      </c>
      <c r="AI6" s="39" t="s">
        <v>259</v>
      </c>
      <c r="AJ6" s="39" t="s">
        <v>260</v>
      </c>
      <c r="AK6" s="39" t="s">
        <v>261</v>
      </c>
      <c r="AL6" s="39" t="s">
        <v>262</v>
      </c>
      <c r="AM6" s="17"/>
      <c r="AN6" s="51" t="s">
        <v>263</v>
      </c>
      <c r="AO6" s="51" t="s">
        <v>264</v>
      </c>
      <c r="AP6" s="51" t="s">
        <v>265</v>
      </c>
      <c r="AQ6" s="51" t="s">
        <v>266</v>
      </c>
      <c r="AR6" s="51" t="s">
        <v>267</v>
      </c>
      <c r="AS6" s="51" t="s">
        <v>268</v>
      </c>
      <c r="AT6" s="52"/>
      <c r="AU6" s="53" t="s">
        <v>269</v>
      </c>
      <c r="AV6" s="53" t="s">
        <v>270</v>
      </c>
      <c r="AW6" s="53" t="s">
        <v>271</v>
      </c>
      <c r="AX6" s="53" t="s">
        <v>272</v>
      </c>
      <c r="AY6" s="53" t="s">
        <v>273</v>
      </c>
      <c r="AZ6" s="53" t="s">
        <v>274</v>
      </c>
      <c r="BA6" s="50"/>
      <c r="BB6" s="53" t="s">
        <v>269</v>
      </c>
      <c r="BC6" s="53" t="s">
        <v>270</v>
      </c>
      <c r="BD6" s="53" t="s">
        <v>271</v>
      </c>
      <c r="BE6" s="53" t="s">
        <v>272</v>
      </c>
      <c r="BF6" s="53" t="s">
        <v>273</v>
      </c>
      <c r="BG6" s="53" t="s">
        <v>274</v>
      </c>
    </row>
    <row r="7" spans="1:59">
      <c r="A7" s="20">
        <v>2</v>
      </c>
      <c r="B7" s="11" t="str">
        <f t="shared" ref="B7:B56" si="1">IF(C7&gt;0,  IF(RANK(P7,P$7:P$56,1)=B6,B6+1,RANK(P7,P$7:P$56,1)),"")</f>
        <v/>
      </c>
      <c r="C7" s="29"/>
      <c r="D7" s="65" t="str">
        <f t="shared" ref="D7:D56" si="2">IF($C7&lt;1,"",VLOOKUP($C7,Deelnemers,2,FALSE))</f>
        <v/>
      </c>
      <c r="E7" s="10" t="str">
        <f t="shared" ref="E7:E56" si="3">IF($C7&lt;1,"",VLOOKUP($C7,Deelnemers,4,FALSE))</f>
        <v/>
      </c>
      <c r="F7" s="10" t="str">
        <f t="shared" ref="F7:F56" si="4">IF($C7&lt;1,"",VLOOKUP($C7,Deelnemers,5,FALSE))</f>
        <v/>
      </c>
      <c r="G7" s="31" t="str">
        <f t="shared" ref="G7:G56" si="5">IF($C7&lt;1,"",VLOOKUP($C7,Deelnemers,6,FALSE))</f>
        <v/>
      </c>
      <c r="H7" s="11" t="str">
        <f t="shared" ref="H7:H56" si="6">IF($C7&lt;1,"",VLOOKUP($C7,Deelnemers,7,FALSE))</f>
        <v/>
      </c>
      <c r="I7" s="61"/>
      <c r="J7" s="61"/>
      <c r="K7" s="61"/>
      <c r="L7" s="61"/>
      <c r="M7" s="61"/>
      <c r="N7" s="61"/>
      <c r="O7" s="67"/>
      <c r="P7" s="11" t="str">
        <f t="shared" ref="P7:P56" si="7">IF(C7&gt;0,SUM(BB7:BE7),"")</f>
        <v/>
      </c>
      <c r="Q7" s="12" t="str">
        <f t="shared" ref="Q7:Q56" si="8">IF(C7&gt;0,SUM(AG7:AJ7),"")</f>
        <v/>
      </c>
      <c r="R7" s="12"/>
      <c r="S7" s="12" t="str">
        <f t="shared" ref="S7:X38" si="9">IF($C7&gt;0,   IF(OR(I7="DNC",I7="DSQ"),3,   IF(OR(I7="DNS",I7="NSC",I7="DNF",I7="RET"),2,  1)),"")</f>
        <v/>
      </c>
      <c r="T7" s="12" t="str">
        <f t="shared" si="9"/>
        <v/>
      </c>
      <c r="U7" s="12" t="str">
        <f t="shared" si="9"/>
        <v/>
      </c>
      <c r="V7" s="12" t="str">
        <f t="shared" si="9"/>
        <v/>
      </c>
      <c r="W7" s="12" t="str">
        <f t="shared" si="9"/>
        <v/>
      </c>
      <c r="X7" s="12" t="str">
        <f t="shared" si="9"/>
        <v/>
      </c>
      <c r="Y7" s="12"/>
      <c r="Z7" s="9" t="str">
        <f t="shared" ref="Z7:AE38" si="10">IF($C7&gt;0, IF(S7=1, I7*24*60*60,88888),"")</f>
        <v/>
      </c>
      <c r="AA7" s="9" t="str">
        <f t="shared" si="10"/>
        <v/>
      </c>
      <c r="AB7" s="9" t="str">
        <f t="shared" si="10"/>
        <v/>
      </c>
      <c r="AC7" s="9" t="str">
        <f t="shared" si="10"/>
        <v/>
      </c>
      <c r="AD7" s="9" t="str">
        <f t="shared" si="10"/>
        <v/>
      </c>
      <c r="AE7" s="9" t="str">
        <f t="shared" si="10"/>
        <v/>
      </c>
      <c r="AF7" s="9"/>
      <c r="AG7" s="12" t="str">
        <f t="shared" ref="AG7:AL38" si="11">IF($C7&gt;0,IF(Z7=88888,88888,Z7*100/$H7),"")</f>
        <v/>
      </c>
      <c r="AH7" s="12" t="str">
        <f t="shared" si="11"/>
        <v/>
      </c>
      <c r="AI7" s="12" t="str">
        <f t="shared" si="11"/>
        <v/>
      </c>
      <c r="AJ7" s="12" t="str">
        <f t="shared" si="11"/>
        <v/>
      </c>
      <c r="AK7" s="12" t="str">
        <f t="shared" si="11"/>
        <v/>
      </c>
      <c r="AL7" s="12" t="str">
        <f t="shared" si="11"/>
        <v/>
      </c>
      <c r="AM7" s="12"/>
      <c r="AN7" s="15" t="str">
        <f t="shared" ref="AN7:AS38" si="12">IF(OR(AG7="",AG7=88888),"",AG7/24/60/60)</f>
        <v/>
      </c>
      <c r="AO7" s="15" t="str">
        <f t="shared" si="12"/>
        <v/>
      </c>
      <c r="AP7" s="15" t="str">
        <f t="shared" si="12"/>
        <v/>
      </c>
      <c r="AQ7" s="15" t="str">
        <f t="shared" si="12"/>
        <v/>
      </c>
      <c r="AR7" s="15" t="str">
        <f t="shared" si="12"/>
        <v/>
      </c>
      <c r="AS7" s="15" t="str">
        <f t="shared" si="12"/>
        <v/>
      </c>
      <c r="AT7" s="15"/>
      <c r="AU7" s="11" t="str">
        <f t="shared" ref="AU7:AZ38" si="13">IF(I7&lt;&gt;"",    IF(S7=1,RANK(AG7,AG$7:AG$56,1),IF(S7=2,I$2+1,IF(S7=3,$I$1+1,""))), "")</f>
        <v/>
      </c>
      <c r="AV7" s="11" t="str">
        <f t="shared" si="13"/>
        <v/>
      </c>
      <c r="AW7" s="11" t="str">
        <f t="shared" si="13"/>
        <v/>
      </c>
      <c r="AX7" s="11" t="str">
        <f t="shared" si="13"/>
        <v/>
      </c>
      <c r="AY7" s="11" t="str">
        <f t="shared" si="13"/>
        <v/>
      </c>
      <c r="AZ7" s="11" t="str">
        <f t="shared" si="13"/>
        <v/>
      </c>
      <c r="BA7" s="31"/>
      <c r="BB7" s="11" t="str">
        <f t="shared" ref="BB7:BB56" si="14">IF(AU7="","",VLOOKUP(AU7,Punten,2,FALSE))</f>
        <v/>
      </c>
      <c r="BC7" s="11" t="str">
        <f t="shared" ref="BC7:BD38" si="15">IF(AV7="","",IF(J7&gt;0,VLOOKUP(AV7,Punten,2,FALSE),0))</f>
        <v/>
      </c>
      <c r="BD7" s="11" t="str">
        <f t="shared" si="15"/>
        <v/>
      </c>
      <c r="BE7" s="11" t="str">
        <f t="shared" ref="BE7:BG38" si="16">IF(AX7="","",IF(AG7&gt;0,VLOOKUP(AX7,Punten,2,FALSE),0))</f>
        <v/>
      </c>
      <c r="BF7" s="11" t="str">
        <f t="shared" si="16"/>
        <v/>
      </c>
      <c r="BG7" s="11" t="str">
        <f t="shared" si="16"/>
        <v/>
      </c>
    </row>
    <row r="8" spans="1:59">
      <c r="A8" s="20">
        <v>9</v>
      </c>
      <c r="B8" s="11" t="str">
        <f t="shared" si="1"/>
        <v/>
      </c>
      <c r="C8" s="29"/>
      <c r="D8" s="65" t="str">
        <f t="shared" si="2"/>
        <v/>
      </c>
      <c r="E8" s="10" t="str">
        <f t="shared" si="3"/>
        <v/>
      </c>
      <c r="F8" s="10" t="str">
        <f t="shared" si="4"/>
        <v/>
      </c>
      <c r="G8" s="31" t="str">
        <f t="shared" si="5"/>
        <v/>
      </c>
      <c r="H8" s="11" t="str">
        <f t="shared" si="6"/>
        <v/>
      </c>
      <c r="I8" s="61"/>
      <c r="J8" s="61"/>
      <c r="K8" s="61"/>
      <c r="L8" s="61"/>
      <c r="M8" s="61"/>
      <c r="N8" s="61"/>
      <c r="O8" s="68"/>
      <c r="P8" s="11" t="str">
        <f t="shared" si="7"/>
        <v/>
      </c>
      <c r="Q8" s="12" t="str">
        <f t="shared" si="8"/>
        <v/>
      </c>
      <c r="R8" s="12"/>
      <c r="S8" s="12" t="str">
        <f t="shared" si="9"/>
        <v/>
      </c>
      <c r="T8" s="12" t="str">
        <f t="shared" si="9"/>
        <v/>
      </c>
      <c r="U8" s="12" t="str">
        <f t="shared" si="9"/>
        <v/>
      </c>
      <c r="V8" s="12" t="str">
        <f t="shared" si="9"/>
        <v/>
      </c>
      <c r="W8" s="12" t="str">
        <f t="shared" si="9"/>
        <v/>
      </c>
      <c r="X8" s="12" t="str">
        <f t="shared" si="9"/>
        <v/>
      </c>
      <c r="Y8" s="12"/>
      <c r="Z8" s="9" t="str">
        <f t="shared" si="10"/>
        <v/>
      </c>
      <c r="AA8" s="9" t="str">
        <f t="shared" si="10"/>
        <v/>
      </c>
      <c r="AB8" s="9" t="str">
        <f t="shared" si="10"/>
        <v/>
      </c>
      <c r="AC8" s="9" t="str">
        <f t="shared" si="10"/>
        <v/>
      </c>
      <c r="AD8" s="9" t="str">
        <f t="shared" si="10"/>
        <v/>
      </c>
      <c r="AE8" s="9" t="str">
        <f t="shared" si="10"/>
        <v/>
      </c>
      <c r="AF8" s="9"/>
      <c r="AG8" s="12" t="str">
        <f t="shared" si="11"/>
        <v/>
      </c>
      <c r="AH8" s="12" t="str">
        <f t="shared" si="11"/>
        <v/>
      </c>
      <c r="AI8" s="12" t="str">
        <f t="shared" si="11"/>
        <v/>
      </c>
      <c r="AJ8" s="12" t="str">
        <f t="shared" si="11"/>
        <v/>
      </c>
      <c r="AK8" s="12" t="str">
        <f t="shared" si="11"/>
        <v/>
      </c>
      <c r="AL8" s="12" t="str">
        <f t="shared" si="11"/>
        <v/>
      </c>
      <c r="AM8" s="12"/>
      <c r="AN8" s="15" t="str">
        <f t="shared" si="12"/>
        <v/>
      </c>
      <c r="AO8" s="15" t="str">
        <f t="shared" si="12"/>
        <v/>
      </c>
      <c r="AP8" s="15" t="str">
        <f t="shared" si="12"/>
        <v/>
      </c>
      <c r="AQ8" s="15" t="str">
        <f t="shared" si="12"/>
        <v/>
      </c>
      <c r="AR8" s="15" t="str">
        <f t="shared" si="12"/>
        <v/>
      </c>
      <c r="AS8" s="15" t="str">
        <f t="shared" si="12"/>
        <v/>
      </c>
      <c r="AT8" s="15"/>
      <c r="AU8" s="11" t="str">
        <f t="shared" si="13"/>
        <v/>
      </c>
      <c r="AV8" s="11" t="str">
        <f t="shared" si="13"/>
        <v/>
      </c>
      <c r="AW8" s="11" t="str">
        <f t="shared" si="13"/>
        <v/>
      </c>
      <c r="AX8" s="11" t="str">
        <f t="shared" si="13"/>
        <v/>
      </c>
      <c r="AY8" s="11" t="str">
        <f t="shared" si="13"/>
        <v/>
      </c>
      <c r="AZ8" s="11" t="str">
        <f t="shared" si="13"/>
        <v/>
      </c>
      <c r="BA8" s="31"/>
      <c r="BB8" s="11" t="str">
        <f t="shared" si="14"/>
        <v/>
      </c>
      <c r="BC8" s="11" t="str">
        <f t="shared" si="15"/>
        <v/>
      </c>
      <c r="BD8" s="11" t="str">
        <f t="shared" si="15"/>
        <v/>
      </c>
      <c r="BE8" s="11" t="str">
        <f t="shared" si="16"/>
        <v/>
      </c>
      <c r="BF8" s="11" t="str">
        <f t="shared" si="16"/>
        <v/>
      </c>
      <c r="BG8" s="11" t="str">
        <f t="shared" si="16"/>
        <v/>
      </c>
    </row>
    <row r="9" spans="1:59">
      <c r="A9" s="20">
        <v>6</v>
      </c>
      <c r="B9" s="11" t="str">
        <f t="shared" si="1"/>
        <v/>
      </c>
      <c r="C9" s="29"/>
      <c r="D9" s="65" t="str">
        <f t="shared" si="2"/>
        <v/>
      </c>
      <c r="E9" s="10" t="str">
        <f t="shared" si="3"/>
        <v/>
      </c>
      <c r="F9" s="10" t="str">
        <f t="shared" si="4"/>
        <v/>
      </c>
      <c r="G9" s="31" t="str">
        <f t="shared" si="5"/>
        <v/>
      </c>
      <c r="H9" s="11" t="str">
        <f t="shared" si="6"/>
        <v/>
      </c>
      <c r="I9" s="61"/>
      <c r="J9" s="61"/>
      <c r="K9" s="61"/>
      <c r="L9" s="61"/>
      <c r="M9" s="61"/>
      <c r="N9" s="61"/>
      <c r="O9" s="67"/>
      <c r="P9" s="11" t="str">
        <f t="shared" si="7"/>
        <v/>
      </c>
      <c r="Q9" s="12" t="str">
        <f t="shared" si="8"/>
        <v/>
      </c>
      <c r="R9" s="12"/>
      <c r="S9" s="12" t="str">
        <f t="shared" si="9"/>
        <v/>
      </c>
      <c r="T9" s="12" t="str">
        <f t="shared" si="9"/>
        <v/>
      </c>
      <c r="U9" s="12" t="str">
        <f t="shared" si="9"/>
        <v/>
      </c>
      <c r="V9" s="12" t="str">
        <f t="shared" si="9"/>
        <v/>
      </c>
      <c r="W9" s="12" t="str">
        <f t="shared" si="9"/>
        <v/>
      </c>
      <c r="X9" s="12" t="str">
        <f t="shared" si="9"/>
        <v/>
      </c>
      <c r="Y9" s="12"/>
      <c r="Z9" s="9" t="str">
        <f t="shared" si="10"/>
        <v/>
      </c>
      <c r="AA9" s="9" t="str">
        <f t="shared" si="10"/>
        <v/>
      </c>
      <c r="AB9" s="9" t="str">
        <f t="shared" si="10"/>
        <v/>
      </c>
      <c r="AC9" s="9" t="str">
        <f t="shared" si="10"/>
        <v/>
      </c>
      <c r="AD9" s="9" t="str">
        <f t="shared" si="10"/>
        <v/>
      </c>
      <c r="AE9" s="9" t="str">
        <f t="shared" si="10"/>
        <v/>
      </c>
      <c r="AF9" s="9"/>
      <c r="AG9" s="12" t="str">
        <f t="shared" si="11"/>
        <v/>
      </c>
      <c r="AH9" s="12" t="str">
        <f t="shared" si="11"/>
        <v/>
      </c>
      <c r="AI9" s="12" t="str">
        <f t="shared" si="11"/>
        <v/>
      </c>
      <c r="AJ9" s="12" t="str">
        <f t="shared" si="11"/>
        <v/>
      </c>
      <c r="AK9" s="12" t="str">
        <f t="shared" si="11"/>
        <v/>
      </c>
      <c r="AL9" s="12" t="str">
        <f t="shared" si="11"/>
        <v/>
      </c>
      <c r="AM9" s="12"/>
      <c r="AN9" s="15" t="str">
        <f t="shared" si="12"/>
        <v/>
      </c>
      <c r="AO9" s="15" t="str">
        <f t="shared" si="12"/>
        <v/>
      </c>
      <c r="AP9" s="15" t="str">
        <f t="shared" si="12"/>
        <v/>
      </c>
      <c r="AQ9" s="15" t="str">
        <f t="shared" si="12"/>
        <v/>
      </c>
      <c r="AR9" s="15" t="str">
        <f t="shared" si="12"/>
        <v/>
      </c>
      <c r="AS9" s="15" t="str">
        <f t="shared" si="12"/>
        <v/>
      </c>
      <c r="AT9" s="15"/>
      <c r="AU9" s="11" t="str">
        <f t="shared" si="13"/>
        <v/>
      </c>
      <c r="AV9" s="11" t="str">
        <f t="shared" si="13"/>
        <v/>
      </c>
      <c r="AW9" s="11" t="str">
        <f t="shared" si="13"/>
        <v/>
      </c>
      <c r="AX9" s="11" t="str">
        <f t="shared" si="13"/>
        <v/>
      </c>
      <c r="AY9" s="11" t="str">
        <f t="shared" si="13"/>
        <v/>
      </c>
      <c r="AZ9" s="11" t="str">
        <f t="shared" si="13"/>
        <v/>
      </c>
      <c r="BA9" s="31"/>
      <c r="BB9" s="11" t="str">
        <f t="shared" si="14"/>
        <v/>
      </c>
      <c r="BC9" s="11" t="str">
        <f t="shared" si="15"/>
        <v/>
      </c>
      <c r="BD9" s="11" t="str">
        <f t="shared" si="15"/>
        <v/>
      </c>
      <c r="BE9" s="11" t="str">
        <f t="shared" si="16"/>
        <v/>
      </c>
      <c r="BF9" s="11" t="str">
        <f t="shared" si="16"/>
        <v/>
      </c>
      <c r="BG9" s="11" t="str">
        <f t="shared" si="16"/>
        <v/>
      </c>
    </row>
    <row r="10" spans="1:59">
      <c r="A10" s="20">
        <v>4</v>
      </c>
      <c r="B10" s="11" t="str">
        <f t="shared" si="1"/>
        <v/>
      </c>
      <c r="C10" s="29"/>
      <c r="D10" s="65" t="str">
        <f t="shared" si="2"/>
        <v/>
      </c>
      <c r="E10" s="10" t="str">
        <f t="shared" si="3"/>
        <v/>
      </c>
      <c r="F10" s="10" t="str">
        <f t="shared" si="4"/>
        <v/>
      </c>
      <c r="G10" s="31" t="str">
        <f t="shared" si="5"/>
        <v/>
      </c>
      <c r="H10" s="11" t="str">
        <f t="shared" si="6"/>
        <v/>
      </c>
      <c r="I10" s="61"/>
      <c r="J10" s="61"/>
      <c r="K10" s="61"/>
      <c r="L10" s="61"/>
      <c r="M10" s="61"/>
      <c r="N10" s="61"/>
      <c r="O10" s="68"/>
      <c r="P10" s="11" t="str">
        <f t="shared" si="7"/>
        <v/>
      </c>
      <c r="Q10" s="12" t="str">
        <f t="shared" si="8"/>
        <v/>
      </c>
      <c r="R10" s="12"/>
      <c r="S10" s="12" t="str">
        <f t="shared" si="9"/>
        <v/>
      </c>
      <c r="T10" s="12" t="str">
        <f t="shared" si="9"/>
        <v/>
      </c>
      <c r="U10" s="12" t="str">
        <f t="shared" si="9"/>
        <v/>
      </c>
      <c r="V10" s="12" t="str">
        <f t="shared" si="9"/>
        <v/>
      </c>
      <c r="W10" s="12" t="str">
        <f t="shared" si="9"/>
        <v/>
      </c>
      <c r="X10" s="12" t="str">
        <f t="shared" si="9"/>
        <v/>
      </c>
      <c r="Y10" s="12"/>
      <c r="Z10" s="9" t="str">
        <f t="shared" si="10"/>
        <v/>
      </c>
      <c r="AA10" s="9" t="str">
        <f t="shared" si="10"/>
        <v/>
      </c>
      <c r="AB10" s="9" t="str">
        <f t="shared" si="10"/>
        <v/>
      </c>
      <c r="AC10" s="9" t="str">
        <f t="shared" si="10"/>
        <v/>
      </c>
      <c r="AD10" s="9" t="str">
        <f t="shared" si="10"/>
        <v/>
      </c>
      <c r="AE10" s="9" t="str">
        <f t="shared" si="10"/>
        <v/>
      </c>
      <c r="AF10" s="9"/>
      <c r="AG10" s="12" t="str">
        <f t="shared" si="11"/>
        <v/>
      </c>
      <c r="AH10" s="12" t="str">
        <f t="shared" si="11"/>
        <v/>
      </c>
      <c r="AI10" s="12" t="str">
        <f t="shared" si="11"/>
        <v/>
      </c>
      <c r="AJ10" s="12" t="str">
        <f t="shared" si="11"/>
        <v/>
      </c>
      <c r="AK10" s="12" t="str">
        <f t="shared" si="11"/>
        <v/>
      </c>
      <c r="AL10" s="12" t="str">
        <f t="shared" si="11"/>
        <v/>
      </c>
      <c r="AM10" s="12"/>
      <c r="AN10" s="15" t="str">
        <f t="shared" si="12"/>
        <v/>
      </c>
      <c r="AO10" s="15" t="str">
        <f t="shared" si="12"/>
        <v/>
      </c>
      <c r="AP10" s="15" t="str">
        <f t="shared" si="12"/>
        <v/>
      </c>
      <c r="AQ10" s="15" t="str">
        <f t="shared" si="12"/>
        <v/>
      </c>
      <c r="AR10" s="15" t="str">
        <f t="shared" si="12"/>
        <v/>
      </c>
      <c r="AS10" s="15" t="str">
        <f t="shared" si="12"/>
        <v/>
      </c>
      <c r="AT10" s="15"/>
      <c r="AU10" s="11" t="str">
        <f t="shared" si="13"/>
        <v/>
      </c>
      <c r="AV10" s="11" t="str">
        <f t="shared" si="13"/>
        <v/>
      </c>
      <c r="AW10" s="11" t="str">
        <f t="shared" si="13"/>
        <v/>
      </c>
      <c r="AX10" s="11" t="str">
        <f t="shared" si="13"/>
        <v/>
      </c>
      <c r="AY10" s="11" t="str">
        <f t="shared" si="13"/>
        <v/>
      </c>
      <c r="AZ10" s="11" t="str">
        <f t="shared" si="13"/>
        <v/>
      </c>
      <c r="BA10" s="31"/>
      <c r="BB10" s="11" t="str">
        <f t="shared" si="14"/>
        <v/>
      </c>
      <c r="BC10" s="11" t="str">
        <f t="shared" si="15"/>
        <v/>
      </c>
      <c r="BD10" s="11" t="str">
        <f t="shared" si="15"/>
        <v/>
      </c>
      <c r="BE10" s="11" t="str">
        <f t="shared" si="16"/>
        <v/>
      </c>
      <c r="BF10" s="11" t="str">
        <f t="shared" si="16"/>
        <v/>
      </c>
      <c r="BG10" s="11" t="str">
        <f t="shared" si="16"/>
        <v/>
      </c>
    </row>
    <row r="11" spans="1:59">
      <c r="A11" s="20">
        <v>8</v>
      </c>
      <c r="B11" s="11" t="str">
        <f t="shared" si="1"/>
        <v/>
      </c>
      <c r="C11" s="29"/>
      <c r="D11" s="65" t="str">
        <f t="shared" si="2"/>
        <v/>
      </c>
      <c r="E11" s="10" t="str">
        <f t="shared" si="3"/>
        <v/>
      </c>
      <c r="F11" s="10" t="str">
        <f t="shared" si="4"/>
        <v/>
      </c>
      <c r="G11" s="31" t="str">
        <f t="shared" si="5"/>
        <v/>
      </c>
      <c r="H11" s="11" t="str">
        <f t="shared" si="6"/>
        <v/>
      </c>
      <c r="I11" s="61"/>
      <c r="J11" s="61"/>
      <c r="K11" s="61"/>
      <c r="L11" s="61"/>
      <c r="M11" s="61"/>
      <c r="N11" s="61"/>
      <c r="O11" s="68"/>
      <c r="P11" s="11" t="str">
        <f t="shared" si="7"/>
        <v/>
      </c>
      <c r="Q11" s="12" t="str">
        <f t="shared" si="8"/>
        <v/>
      </c>
      <c r="R11" s="12"/>
      <c r="S11" s="12" t="str">
        <f t="shared" si="9"/>
        <v/>
      </c>
      <c r="T11" s="12" t="str">
        <f t="shared" si="9"/>
        <v/>
      </c>
      <c r="U11" s="12" t="str">
        <f t="shared" si="9"/>
        <v/>
      </c>
      <c r="V11" s="12" t="str">
        <f t="shared" si="9"/>
        <v/>
      </c>
      <c r="W11" s="12" t="str">
        <f t="shared" si="9"/>
        <v/>
      </c>
      <c r="X11" s="12" t="str">
        <f t="shared" si="9"/>
        <v/>
      </c>
      <c r="Y11" s="12"/>
      <c r="Z11" s="9" t="str">
        <f t="shared" si="10"/>
        <v/>
      </c>
      <c r="AA11" s="9" t="str">
        <f t="shared" si="10"/>
        <v/>
      </c>
      <c r="AB11" s="9" t="str">
        <f t="shared" si="10"/>
        <v/>
      </c>
      <c r="AC11" s="9" t="str">
        <f t="shared" si="10"/>
        <v/>
      </c>
      <c r="AD11" s="9" t="str">
        <f t="shared" si="10"/>
        <v/>
      </c>
      <c r="AE11" s="9" t="str">
        <f t="shared" si="10"/>
        <v/>
      </c>
      <c r="AF11" s="9"/>
      <c r="AG11" s="12" t="str">
        <f t="shared" si="11"/>
        <v/>
      </c>
      <c r="AH11" s="12" t="str">
        <f t="shared" si="11"/>
        <v/>
      </c>
      <c r="AI11" s="12" t="str">
        <f t="shared" si="11"/>
        <v/>
      </c>
      <c r="AJ11" s="12" t="str">
        <f t="shared" si="11"/>
        <v/>
      </c>
      <c r="AK11" s="12" t="str">
        <f t="shared" si="11"/>
        <v/>
      </c>
      <c r="AL11" s="12" t="str">
        <f t="shared" si="11"/>
        <v/>
      </c>
      <c r="AM11" s="12"/>
      <c r="AN11" s="15" t="str">
        <f t="shared" si="12"/>
        <v/>
      </c>
      <c r="AO11" s="15" t="str">
        <f t="shared" si="12"/>
        <v/>
      </c>
      <c r="AP11" s="15" t="str">
        <f t="shared" si="12"/>
        <v/>
      </c>
      <c r="AQ11" s="15" t="str">
        <f t="shared" si="12"/>
        <v/>
      </c>
      <c r="AR11" s="15" t="str">
        <f t="shared" si="12"/>
        <v/>
      </c>
      <c r="AS11" s="15" t="str">
        <f t="shared" si="12"/>
        <v/>
      </c>
      <c r="AT11" s="15"/>
      <c r="AU11" s="11" t="str">
        <f t="shared" si="13"/>
        <v/>
      </c>
      <c r="AV11" s="11" t="str">
        <f t="shared" si="13"/>
        <v/>
      </c>
      <c r="AW11" s="11" t="str">
        <f t="shared" si="13"/>
        <v/>
      </c>
      <c r="AX11" s="11" t="str">
        <f t="shared" si="13"/>
        <v/>
      </c>
      <c r="AY11" s="11" t="str">
        <f t="shared" si="13"/>
        <v/>
      </c>
      <c r="AZ11" s="11" t="str">
        <f t="shared" si="13"/>
        <v/>
      </c>
      <c r="BA11" s="31"/>
      <c r="BB11" s="11" t="str">
        <f t="shared" si="14"/>
        <v/>
      </c>
      <c r="BC11" s="11" t="str">
        <f t="shared" si="15"/>
        <v/>
      </c>
      <c r="BD11" s="11" t="str">
        <f t="shared" si="15"/>
        <v/>
      </c>
      <c r="BE11" s="11" t="str">
        <f t="shared" si="16"/>
        <v/>
      </c>
      <c r="BF11" s="11" t="str">
        <f t="shared" si="16"/>
        <v/>
      </c>
      <c r="BG11" s="11" t="str">
        <f t="shared" si="16"/>
        <v/>
      </c>
    </row>
    <row r="12" spans="1:59">
      <c r="A12" s="20">
        <v>3</v>
      </c>
      <c r="B12" s="11" t="str">
        <f t="shared" si="1"/>
        <v/>
      </c>
      <c r="C12" s="29"/>
      <c r="D12" s="65" t="str">
        <f t="shared" si="2"/>
        <v/>
      </c>
      <c r="E12" s="10" t="str">
        <f t="shared" si="3"/>
        <v/>
      </c>
      <c r="F12" s="10" t="str">
        <f t="shared" si="4"/>
        <v/>
      </c>
      <c r="G12" s="31" t="str">
        <f t="shared" si="5"/>
        <v/>
      </c>
      <c r="H12" s="11" t="str">
        <f t="shared" si="6"/>
        <v/>
      </c>
      <c r="I12" s="61"/>
      <c r="J12" s="61"/>
      <c r="K12" s="61"/>
      <c r="L12" s="61"/>
      <c r="M12" s="61"/>
      <c r="N12" s="61"/>
      <c r="O12" s="67"/>
      <c r="P12" s="11" t="str">
        <f t="shared" si="7"/>
        <v/>
      </c>
      <c r="Q12" s="12" t="str">
        <f t="shared" si="8"/>
        <v/>
      </c>
      <c r="R12" s="12"/>
      <c r="S12" s="12" t="str">
        <f t="shared" si="9"/>
        <v/>
      </c>
      <c r="T12" s="12" t="str">
        <f t="shared" si="9"/>
        <v/>
      </c>
      <c r="U12" s="12" t="str">
        <f t="shared" si="9"/>
        <v/>
      </c>
      <c r="V12" s="12" t="str">
        <f t="shared" si="9"/>
        <v/>
      </c>
      <c r="W12" s="12" t="str">
        <f t="shared" si="9"/>
        <v/>
      </c>
      <c r="X12" s="12" t="str">
        <f t="shared" si="9"/>
        <v/>
      </c>
      <c r="Y12" s="12"/>
      <c r="Z12" s="9" t="str">
        <f t="shared" si="10"/>
        <v/>
      </c>
      <c r="AA12" s="9" t="str">
        <f t="shared" si="10"/>
        <v/>
      </c>
      <c r="AB12" s="9" t="str">
        <f t="shared" si="10"/>
        <v/>
      </c>
      <c r="AC12" s="9" t="str">
        <f t="shared" si="10"/>
        <v/>
      </c>
      <c r="AD12" s="9" t="str">
        <f t="shared" si="10"/>
        <v/>
      </c>
      <c r="AE12" s="9" t="str">
        <f t="shared" si="10"/>
        <v/>
      </c>
      <c r="AF12" s="9"/>
      <c r="AG12" s="12" t="str">
        <f t="shared" si="11"/>
        <v/>
      </c>
      <c r="AH12" s="12" t="str">
        <f t="shared" si="11"/>
        <v/>
      </c>
      <c r="AI12" s="12" t="str">
        <f t="shared" si="11"/>
        <v/>
      </c>
      <c r="AJ12" s="12" t="str">
        <f t="shared" si="11"/>
        <v/>
      </c>
      <c r="AK12" s="12" t="str">
        <f t="shared" si="11"/>
        <v/>
      </c>
      <c r="AL12" s="12" t="str">
        <f t="shared" si="11"/>
        <v/>
      </c>
      <c r="AM12" s="12"/>
      <c r="AN12" s="15" t="str">
        <f t="shared" si="12"/>
        <v/>
      </c>
      <c r="AO12" s="15" t="str">
        <f t="shared" si="12"/>
        <v/>
      </c>
      <c r="AP12" s="15" t="str">
        <f t="shared" si="12"/>
        <v/>
      </c>
      <c r="AQ12" s="15" t="str">
        <f t="shared" si="12"/>
        <v/>
      </c>
      <c r="AR12" s="15" t="str">
        <f t="shared" si="12"/>
        <v/>
      </c>
      <c r="AS12" s="15" t="str">
        <f t="shared" si="12"/>
        <v/>
      </c>
      <c r="AT12" s="15"/>
      <c r="AU12" s="11" t="str">
        <f t="shared" si="13"/>
        <v/>
      </c>
      <c r="AV12" s="11" t="str">
        <f t="shared" si="13"/>
        <v/>
      </c>
      <c r="AW12" s="11" t="str">
        <f t="shared" si="13"/>
        <v/>
      </c>
      <c r="AX12" s="11" t="str">
        <f t="shared" si="13"/>
        <v/>
      </c>
      <c r="AY12" s="11" t="str">
        <f t="shared" si="13"/>
        <v/>
      </c>
      <c r="AZ12" s="11" t="str">
        <f t="shared" si="13"/>
        <v/>
      </c>
      <c r="BA12" s="31"/>
      <c r="BB12" s="11" t="str">
        <f t="shared" si="14"/>
        <v/>
      </c>
      <c r="BC12" s="11" t="str">
        <f t="shared" si="15"/>
        <v/>
      </c>
      <c r="BD12" s="11" t="str">
        <f t="shared" si="15"/>
        <v/>
      </c>
      <c r="BE12" s="11" t="str">
        <f t="shared" si="16"/>
        <v/>
      </c>
      <c r="BF12" s="11" t="str">
        <f t="shared" si="16"/>
        <v/>
      </c>
      <c r="BG12" s="11" t="str">
        <f t="shared" si="16"/>
        <v/>
      </c>
    </row>
    <row r="13" spans="1:59">
      <c r="A13" s="20">
        <v>7</v>
      </c>
      <c r="B13" s="11" t="str">
        <f t="shared" si="1"/>
        <v/>
      </c>
      <c r="C13" s="29"/>
      <c r="D13" s="65" t="str">
        <f t="shared" si="2"/>
        <v/>
      </c>
      <c r="E13" s="10" t="str">
        <f t="shared" si="3"/>
        <v/>
      </c>
      <c r="F13" s="10" t="str">
        <f t="shared" si="4"/>
        <v/>
      </c>
      <c r="G13" s="31" t="str">
        <f t="shared" si="5"/>
        <v/>
      </c>
      <c r="H13" s="11" t="str">
        <f t="shared" si="6"/>
        <v/>
      </c>
      <c r="I13" s="61"/>
      <c r="J13" s="61"/>
      <c r="K13" s="61"/>
      <c r="L13" s="61"/>
      <c r="M13" s="61"/>
      <c r="N13" s="61"/>
      <c r="O13" s="68"/>
      <c r="P13" s="11" t="str">
        <f t="shared" si="7"/>
        <v/>
      </c>
      <c r="Q13" s="12" t="str">
        <f t="shared" si="8"/>
        <v/>
      </c>
      <c r="R13" s="12"/>
      <c r="S13" s="12" t="str">
        <f t="shared" si="9"/>
        <v/>
      </c>
      <c r="T13" s="12" t="str">
        <f t="shared" si="9"/>
        <v/>
      </c>
      <c r="U13" s="12" t="str">
        <f t="shared" si="9"/>
        <v/>
      </c>
      <c r="V13" s="12" t="str">
        <f t="shared" si="9"/>
        <v/>
      </c>
      <c r="W13" s="12" t="str">
        <f t="shared" si="9"/>
        <v/>
      </c>
      <c r="X13" s="12" t="str">
        <f t="shared" si="9"/>
        <v/>
      </c>
      <c r="Y13" s="12"/>
      <c r="Z13" s="9" t="str">
        <f t="shared" si="10"/>
        <v/>
      </c>
      <c r="AA13" s="9" t="str">
        <f t="shared" si="10"/>
        <v/>
      </c>
      <c r="AB13" s="9" t="str">
        <f t="shared" si="10"/>
        <v/>
      </c>
      <c r="AC13" s="9" t="str">
        <f t="shared" si="10"/>
        <v/>
      </c>
      <c r="AD13" s="9" t="str">
        <f t="shared" si="10"/>
        <v/>
      </c>
      <c r="AE13" s="9" t="str">
        <f t="shared" si="10"/>
        <v/>
      </c>
      <c r="AF13" s="9"/>
      <c r="AG13" s="12" t="str">
        <f t="shared" si="11"/>
        <v/>
      </c>
      <c r="AH13" s="12" t="str">
        <f t="shared" si="11"/>
        <v/>
      </c>
      <c r="AI13" s="12" t="str">
        <f t="shared" si="11"/>
        <v/>
      </c>
      <c r="AJ13" s="12" t="str">
        <f t="shared" si="11"/>
        <v/>
      </c>
      <c r="AK13" s="12" t="str">
        <f t="shared" si="11"/>
        <v/>
      </c>
      <c r="AL13" s="12" t="str">
        <f t="shared" si="11"/>
        <v/>
      </c>
      <c r="AM13" s="12"/>
      <c r="AN13" s="15" t="str">
        <f t="shared" si="12"/>
        <v/>
      </c>
      <c r="AO13" s="15" t="str">
        <f t="shared" si="12"/>
        <v/>
      </c>
      <c r="AP13" s="15" t="str">
        <f t="shared" si="12"/>
        <v/>
      </c>
      <c r="AQ13" s="15" t="str">
        <f t="shared" si="12"/>
        <v/>
      </c>
      <c r="AR13" s="15" t="str">
        <f t="shared" si="12"/>
        <v/>
      </c>
      <c r="AS13" s="15" t="str">
        <f t="shared" si="12"/>
        <v/>
      </c>
      <c r="AT13" s="15"/>
      <c r="AU13" s="11" t="str">
        <f t="shared" si="13"/>
        <v/>
      </c>
      <c r="AV13" s="11" t="str">
        <f t="shared" si="13"/>
        <v/>
      </c>
      <c r="AW13" s="11" t="str">
        <f t="shared" si="13"/>
        <v/>
      </c>
      <c r="AX13" s="11" t="str">
        <f t="shared" si="13"/>
        <v/>
      </c>
      <c r="AY13" s="11" t="str">
        <f t="shared" si="13"/>
        <v/>
      </c>
      <c r="AZ13" s="11" t="str">
        <f t="shared" si="13"/>
        <v/>
      </c>
      <c r="BA13" s="31"/>
      <c r="BB13" s="11" t="str">
        <f t="shared" si="14"/>
        <v/>
      </c>
      <c r="BC13" s="11" t="str">
        <f t="shared" si="15"/>
        <v/>
      </c>
      <c r="BD13" s="11" t="str">
        <f t="shared" si="15"/>
        <v/>
      </c>
      <c r="BE13" s="11" t="str">
        <f t="shared" si="16"/>
        <v/>
      </c>
      <c r="BF13" s="11" t="str">
        <f t="shared" si="16"/>
        <v/>
      </c>
      <c r="BG13" s="11" t="str">
        <f t="shared" si="16"/>
        <v/>
      </c>
    </row>
    <row r="14" spans="1:59">
      <c r="A14" s="20">
        <v>5</v>
      </c>
      <c r="B14" s="11" t="str">
        <f t="shared" si="1"/>
        <v/>
      </c>
      <c r="C14" s="29"/>
      <c r="D14" s="65" t="str">
        <f t="shared" si="2"/>
        <v/>
      </c>
      <c r="E14" s="10" t="str">
        <f t="shared" si="3"/>
        <v/>
      </c>
      <c r="F14" s="10" t="str">
        <f t="shared" si="4"/>
        <v/>
      </c>
      <c r="G14" s="31" t="str">
        <f t="shared" si="5"/>
        <v/>
      </c>
      <c r="H14" s="11" t="str">
        <f t="shared" si="6"/>
        <v/>
      </c>
      <c r="I14" s="61"/>
      <c r="J14" s="61"/>
      <c r="K14" s="61"/>
      <c r="L14" s="61"/>
      <c r="M14" s="61"/>
      <c r="N14" s="61"/>
      <c r="O14" s="67"/>
      <c r="P14" s="11" t="str">
        <f t="shared" si="7"/>
        <v/>
      </c>
      <c r="Q14" s="12" t="str">
        <f t="shared" si="8"/>
        <v/>
      </c>
      <c r="R14" s="12"/>
      <c r="S14" s="12" t="str">
        <f t="shared" si="9"/>
        <v/>
      </c>
      <c r="T14" s="12" t="str">
        <f t="shared" si="9"/>
        <v/>
      </c>
      <c r="U14" s="12" t="str">
        <f t="shared" si="9"/>
        <v/>
      </c>
      <c r="V14" s="12" t="str">
        <f t="shared" si="9"/>
        <v/>
      </c>
      <c r="W14" s="12" t="str">
        <f t="shared" si="9"/>
        <v/>
      </c>
      <c r="X14" s="12" t="str">
        <f t="shared" si="9"/>
        <v/>
      </c>
      <c r="Y14" s="12"/>
      <c r="Z14" s="9" t="str">
        <f t="shared" si="10"/>
        <v/>
      </c>
      <c r="AA14" s="9" t="str">
        <f t="shared" si="10"/>
        <v/>
      </c>
      <c r="AB14" s="9" t="str">
        <f t="shared" si="10"/>
        <v/>
      </c>
      <c r="AC14" s="9" t="str">
        <f t="shared" si="10"/>
        <v/>
      </c>
      <c r="AD14" s="9" t="str">
        <f t="shared" si="10"/>
        <v/>
      </c>
      <c r="AE14" s="9" t="str">
        <f t="shared" si="10"/>
        <v/>
      </c>
      <c r="AF14" s="9"/>
      <c r="AG14" s="12" t="str">
        <f t="shared" si="11"/>
        <v/>
      </c>
      <c r="AH14" s="12" t="str">
        <f t="shared" si="11"/>
        <v/>
      </c>
      <c r="AI14" s="12" t="str">
        <f t="shared" si="11"/>
        <v/>
      </c>
      <c r="AJ14" s="12" t="str">
        <f t="shared" si="11"/>
        <v/>
      </c>
      <c r="AK14" s="12" t="str">
        <f t="shared" si="11"/>
        <v/>
      </c>
      <c r="AL14" s="12" t="str">
        <f t="shared" si="11"/>
        <v/>
      </c>
      <c r="AM14" s="12"/>
      <c r="AN14" s="15" t="str">
        <f t="shared" si="12"/>
        <v/>
      </c>
      <c r="AO14" s="15" t="str">
        <f t="shared" si="12"/>
        <v/>
      </c>
      <c r="AP14" s="15" t="str">
        <f t="shared" si="12"/>
        <v/>
      </c>
      <c r="AQ14" s="15" t="str">
        <f t="shared" si="12"/>
        <v/>
      </c>
      <c r="AR14" s="15" t="str">
        <f t="shared" si="12"/>
        <v/>
      </c>
      <c r="AS14" s="15" t="str">
        <f t="shared" si="12"/>
        <v/>
      </c>
      <c r="AT14" s="15"/>
      <c r="AU14" s="11" t="str">
        <f t="shared" si="13"/>
        <v/>
      </c>
      <c r="AV14" s="11" t="str">
        <f t="shared" si="13"/>
        <v/>
      </c>
      <c r="AW14" s="11" t="str">
        <f t="shared" si="13"/>
        <v/>
      </c>
      <c r="AX14" s="11" t="str">
        <f t="shared" si="13"/>
        <v/>
      </c>
      <c r="AY14" s="11" t="str">
        <f t="shared" si="13"/>
        <v/>
      </c>
      <c r="AZ14" s="11" t="str">
        <f t="shared" si="13"/>
        <v/>
      </c>
      <c r="BA14" s="31"/>
      <c r="BB14" s="11" t="str">
        <f t="shared" si="14"/>
        <v/>
      </c>
      <c r="BC14" s="11" t="str">
        <f t="shared" si="15"/>
        <v/>
      </c>
      <c r="BD14" s="11" t="str">
        <f t="shared" si="15"/>
        <v/>
      </c>
      <c r="BE14" s="11" t="str">
        <f t="shared" si="16"/>
        <v/>
      </c>
      <c r="BF14" s="11" t="str">
        <f t="shared" si="16"/>
        <v/>
      </c>
      <c r="BG14" s="11" t="str">
        <f t="shared" si="16"/>
        <v/>
      </c>
    </row>
    <row r="15" spans="1:59">
      <c r="A15" s="20">
        <v>1</v>
      </c>
      <c r="B15" s="11" t="str">
        <f t="shared" si="1"/>
        <v/>
      </c>
      <c r="C15" s="29"/>
      <c r="D15" s="65" t="str">
        <f t="shared" si="2"/>
        <v/>
      </c>
      <c r="E15" s="10" t="str">
        <f t="shared" si="3"/>
        <v/>
      </c>
      <c r="F15" s="10" t="str">
        <f t="shared" si="4"/>
        <v/>
      </c>
      <c r="G15" s="31" t="str">
        <f t="shared" si="5"/>
        <v/>
      </c>
      <c r="H15" s="11" t="str">
        <f t="shared" si="6"/>
        <v/>
      </c>
      <c r="I15" s="61"/>
      <c r="J15" s="61"/>
      <c r="K15" s="61"/>
      <c r="L15" s="61"/>
      <c r="M15" s="61"/>
      <c r="N15" s="61"/>
      <c r="O15" s="67"/>
      <c r="P15" s="11" t="str">
        <f t="shared" si="7"/>
        <v/>
      </c>
      <c r="Q15" s="12" t="str">
        <f t="shared" si="8"/>
        <v/>
      </c>
      <c r="R15" s="12"/>
      <c r="S15" s="12" t="str">
        <f t="shared" si="9"/>
        <v/>
      </c>
      <c r="T15" s="12" t="str">
        <f t="shared" si="9"/>
        <v/>
      </c>
      <c r="U15" s="12" t="str">
        <f t="shared" si="9"/>
        <v/>
      </c>
      <c r="V15" s="12" t="str">
        <f t="shared" si="9"/>
        <v/>
      </c>
      <c r="W15" s="12" t="str">
        <f t="shared" si="9"/>
        <v/>
      </c>
      <c r="X15" s="12" t="str">
        <f t="shared" si="9"/>
        <v/>
      </c>
      <c r="Y15" s="12"/>
      <c r="Z15" s="9" t="str">
        <f t="shared" si="10"/>
        <v/>
      </c>
      <c r="AA15" s="9" t="str">
        <f t="shared" si="10"/>
        <v/>
      </c>
      <c r="AB15" s="9" t="str">
        <f t="shared" si="10"/>
        <v/>
      </c>
      <c r="AC15" s="9" t="str">
        <f t="shared" si="10"/>
        <v/>
      </c>
      <c r="AD15" s="9" t="str">
        <f t="shared" si="10"/>
        <v/>
      </c>
      <c r="AE15" s="9" t="str">
        <f t="shared" si="10"/>
        <v/>
      </c>
      <c r="AF15" s="9"/>
      <c r="AG15" s="12" t="str">
        <f t="shared" si="11"/>
        <v/>
      </c>
      <c r="AH15" s="12" t="str">
        <f t="shared" si="11"/>
        <v/>
      </c>
      <c r="AI15" s="12" t="str">
        <f t="shared" si="11"/>
        <v/>
      </c>
      <c r="AJ15" s="12" t="str">
        <f t="shared" si="11"/>
        <v/>
      </c>
      <c r="AK15" s="12" t="str">
        <f t="shared" si="11"/>
        <v/>
      </c>
      <c r="AL15" s="12" t="str">
        <f t="shared" si="11"/>
        <v/>
      </c>
      <c r="AM15" s="12"/>
      <c r="AN15" s="15" t="str">
        <f t="shared" si="12"/>
        <v/>
      </c>
      <c r="AO15" s="15" t="str">
        <f t="shared" si="12"/>
        <v/>
      </c>
      <c r="AP15" s="15" t="str">
        <f t="shared" si="12"/>
        <v/>
      </c>
      <c r="AQ15" s="15" t="str">
        <f t="shared" si="12"/>
        <v/>
      </c>
      <c r="AR15" s="15" t="str">
        <f t="shared" si="12"/>
        <v/>
      </c>
      <c r="AS15" s="15" t="str">
        <f t="shared" si="12"/>
        <v/>
      </c>
      <c r="AT15" s="15"/>
      <c r="AU15" s="11" t="str">
        <f t="shared" si="13"/>
        <v/>
      </c>
      <c r="AV15" s="11" t="str">
        <f t="shared" si="13"/>
        <v/>
      </c>
      <c r="AW15" s="11" t="str">
        <f t="shared" si="13"/>
        <v/>
      </c>
      <c r="AX15" s="11" t="str">
        <f t="shared" si="13"/>
        <v/>
      </c>
      <c r="AY15" s="11" t="str">
        <f t="shared" si="13"/>
        <v/>
      </c>
      <c r="AZ15" s="11" t="str">
        <f t="shared" si="13"/>
        <v/>
      </c>
      <c r="BA15" s="31"/>
      <c r="BB15" s="11" t="str">
        <f t="shared" si="14"/>
        <v/>
      </c>
      <c r="BC15" s="11" t="str">
        <f t="shared" si="15"/>
        <v/>
      </c>
      <c r="BD15" s="11" t="str">
        <f t="shared" si="15"/>
        <v/>
      </c>
      <c r="BE15" s="11" t="str">
        <f t="shared" si="16"/>
        <v/>
      </c>
      <c r="BF15" s="11" t="str">
        <f t="shared" si="16"/>
        <v/>
      </c>
      <c r="BG15" s="11" t="str">
        <f t="shared" si="16"/>
        <v/>
      </c>
    </row>
    <row r="16" spans="1:59">
      <c r="A16" s="20">
        <v>10</v>
      </c>
      <c r="B16" s="11" t="str">
        <f t="shared" si="1"/>
        <v/>
      </c>
      <c r="C16" s="29"/>
      <c r="D16" s="65" t="str">
        <f t="shared" si="2"/>
        <v/>
      </c>
      <c r="E16" s="10" t="str">
        <f t="shared" si="3"/>
        <v/>
      </c>
      <c r="F16" s="10" t="str">
        <f t="shared" si="4"/>
        <v/>
      </c>
      <c r="G16" s="31" t="str">
        <f t="shared" si="5"/>
        <v/>
      </c>
      <c r="H16" s="11" t="str">
        <f t="shared" si="6"/>
        <v/>
      </c>
      <c r="I16" s="61"/>
      <c r="J16" s="61"/>
      <c r="K16" s="61"/>
      <c r="L16" s="61"/>
      <c r="M16" s="61"/>
      <c r="N16" s="61"/>
      <c r="O16" s="67"/>
      <c r="P16" s="11" t="str">
        <f t="shared" si="7"/>
        <v/>
      </c>
      <c r="Q16" s="12" t="str">
        <f t="shared" si="8"/>
        <v/>
      </c>
      <c r="R16" s="12"/>
      <c r="S16" s="12" t="str">
        <f t="shared" si="9"/>
        <v/>
      </c>
      <c r="T16" s="12" t="str">
        <f t="shared" si="9"/>
        <v/>
      </c>
      <c r="U16" s="12" t="str">
        <f t="shared" si="9"/>
        <v/>
      </c>
      <c r="V16" s="12" t="str">
        <f t="shared" si="9"/>
        <v/>
      </c>
      <c r="W16" s="12" t="str">
        <f t="shared" si="9"/>
        <v/>
      </c>
      <c r="X16" s="12" t="str">
        <f t="shared" si="9"/>
        <v/>
      </c>
      <c r="Y16" s="12"/>
      <c r="Z16" s="9" t="str">
        <f t="shared" si="10"/>
        <v/>
      </c>
      <c r="AA16" s="9" t="str">
        <f t="shared" si="10"/>
        <v/>
      </c>
      <c r="AB16" s="9" t="str">
        <f t="shared" si="10"/>
        <v/>
      </c>
      <c r="AC16" s="9" t="str">
        <f t="shared" si="10"/>
        <v/>
      </c>
      <c r="AD16" s="9" t="str">
        <f t="shared" si="10"/>
        <v/>
      </c>
      <c r="AE16" s="9" t="str">
        <f t="shared" si="10"/>
        <v/>
      </c>
      <c r="AF16" s="9"/>
      <c r="AG16" s="12" t="str">
        <f t="shared" si="11"/>
        <v/>
      </c>
      <c r="AH16" s="12" t="str">
        <f t="shared" si="11"/>
        <v/>
      </c>
      <c r="AI16" s="12" t="str">
        <f t="shared" si="11"/>
        <v/>
      </c>
      <c r="AJ16" s="12" t="str">
        <f t="shared" si="11"/>
        <v/>
      </c>
      <c r="AK16" s="12" t="str">
        <f t="shared" si="11"/>
        <v/>
      </c>
      <c r="AL16" s="12" t="str">
        <f t="shared" si="11"/>
        <v/>
      </c>
      <c r="AM16" s="12"/>
      <c r="AN16" s="15" t="str">
        <f t="shared" si="12"/>
        <v/>
      </c>
      <c r="AO16" s="15" t="str">
        <f t="shared" si="12"/>
        <v/>
      </c>
      <c r="AP16" s="15" t="str">
        <f t="shared" si="12"/>
        <v/>
      </c>
      <c r="AQ16" s="15" t="str">
        <f t="shared" si="12"/>
        <v/>
      </c>
      <c r="AR16" s="15" t="str">
        <f t="shared" si="12"/>
        <v/>
      </c>
      <c r="AS16" s="15" t="str">
        <f t="shared" si="12"/>
        <v/>
      </c>
      <c r="AT16" s="15"/>
      <c r="AU16" s="11" t="str">
        <f t="shared" si="13"/>
        <v/>
      </c>
      <c r="AV16" s="11" t="str">
        <f t="shared" si="13"/>
        <v/>
      </c>
      <c r="AW16" s="11" t="str">
        <f t="shared" si="13"/>
        <v/>
      </c>
      <c r="AX16" s="11" t="str">
        <f t="shared" si="13"/>
        <v/>
      </c>
      <c r="AY16" s="11" t="str">
        <f t="shared" si="13"/>
        <v/>
      </c>
      <c r="AZ16" s="11" t="str">
        <f t="shared" si="13"/>
        <v/>
      </c>
      <c r="BA16" s="31"/>
      <c r="BB16" s="11" t="str">
        <f t="shared" si="14"/>
        <v/>
      </c>
      <c r="BC16" s="11" t="str">
        <f t="shared" si="15"/>
        <v/>
      </c>
      <c r="BD16" s="11" t="str">
        <f t="shared" si="15"/>
        <v/>
      </c>
      <c r="BE16" s="11" t="str">
        <f t="shared" si="16"/>
        <v/>
      </c>
      <c r="BF16" s="11" t="str">
        <f t="shared" si="16"/>
        <v/>
      </c>
      <c r="BG16" s="11" t="str">
        <f t="shared" si="16"/>
        <v/>
      </c>
    </row>
    <row r="17" spans="1:59">
      <c r="A17" s="20">
        <v>12</v>
      </c>
      <c r="B17" s="11" t="str">
        <f t="shared" si="1"/>
        <v/>
      </c>
      <c r="C17" s="29"/>
      <c r="D17" s="65" t="str">
        <f t="shared" si="2"/>
        <v/>
      </c>
      <c r="E17" s="10" t="str">
        <f t="shared" si="3"/>
        <v/>
      </c>
      <c r="F17" s="10" t="str">
        <f t="shared" si="4"/>
        <v/>
      </c>
      <c r="G17" s="31" t="str">
        <f t="shared" si="5"/>
        <v/>
      </c>
      <c r="H17" s="11" t="str">
        <f t="shared" si="6"/>
        <v/>
      </c>
      <c r="I17" s="61"/>
      <c r="J17" s="61"/>
      <c r="K17" s="61"/>
      <c r="L17" s="61"/>
      <c r="M17" s="61"/>
      <c r="N17" s="61"/>
      <c r="O17" s="67"/>
      <c r="P17" s="11" t="str">
        <f t="shared" si="7"/>
        <v/>
      </c>
      <c r="Q17" s="12" t="str">
        <f t="shared" si="8"/>
        <v/>
      </c>
      <c r="R17" s="12"/>
      <c r="S17" s="12" t="str">
        <f t="shared" si="9"/>
        <v/>
      </c>
      <c r="T17" s="12" t="str">
        <f t="shared" si="9"/>
        <v/>
      </c>
      <c r="U17" s="12" t="str">
        <f t="shared" si="9"/>
        <v/>
      </c>
      <c r="V17" s="12" t="str">
        <f t="shared" si="9"/>
        <v/>
      </c>
      <c r="W17" s="12" t="str">
        <f t="shared" si="9"/>
        <v/>
      </c>
      <c r="X17" s="12" t="str">
        <f t="shared" si="9"/>
        <v/>
      </c>
      <c r="Y17" s="12"/>
      <c r="Z17" s="9" t="str">
        <f t="shared" si="10"/>
        <v/>
      </c>
      <c r="AA17" s="9" t="str">
        <f t="shared" si="10"/>
        <v/>
      </c>
      <c r="AB17" s="9" t="str">
        <f t="shared" si="10"/>
        <v/>
      </c>
      <c r="AC17" s="9" t="str">
        <f t="shared" si="10"/>
        <v/>
      </c>
      <c r="AD17" s="9" t="str">
        <f t="shared" si="10"/>
        <v/>
      </c>
      <c r="AE17" s="9" t="str">
        <f t="shared" si="10"/>
        <v/>
      </c>
      <c r="AF17" s="9"/>
      <c r="AG17" s="12" t="str">
        <f t="shared" si="11"/>
        <v/>
      </c>
      <c r="AH17" s="12" t="str">
        <f t="shared" si="11"/>
        <v/>
      </c>
      <c r="AI17" s="12" t="str">
        <f t="shared" si="11"/>
        <v/>
      </c>
      <c r="AJ17" s="12" t="str">
        <f t="shared" si="11"/>
        <v/>
      </c>
      <c r="AK17" s="12" t="str">
        <f t="shared" si="11"/>
        <v/>
      </c>
      <c r="AL17" s="12" t="str">
        <f t="shared" si="11"/>
        <v/>
      </c>
      <c r="AM17" s="12"/>
      <c r="AN17" s="15" t="str">
        <f t="shared" si="12"/>
        <v/>
      </c>
      <c r="AO17" s="15" t="str">
        <f t="shared" si="12"/>
        <v/>
      </c>
      <c r="AP17" s="15" t="str">
        <f t="shared" si="12"/>
        <v/>
      </c>
      <c r="AQ17" s="15" t="str">
        <f t="shared" si="12"/>
        <v/>
      </c>
      <c r="AR17" s="15" t="str">
        <f t="shared" si="12"/>
        <v/>
      </c>
      <c r="AS17" s="15" t="str">
        <f t="shared" si="12"/>
        <v/>
      </c>
      <c r="AT17" s="15"/>
      <c r="AU17" s="11" t="str">
        <f t="shared" si="13"/>
        <v/>
      </c>
      <c r="AV17" s="11" t="str">
        <f t="shared" si="13"/>
        <v/>
      </c>
      <c r="AW17" s="11" t="str">
        <f t="shared" si="13"/>
        <v/>
      </c>
      <c r="AX17" s="11" t="str">
        <f t="shared" si="13"/>
        <v/>
      </c>
      <c r="AY17" s="11" t="str">
        <f t="shared" si="13"/>
        <v/>
      </c>
      <c r="AZ17" s="11" t="str">
        <f t="shared" si="13"/>
        <v/>
      </c>
      <c r="BA17" s="31"/>
      <c r="BB17" s="11" t="str">
        <f t="shared" si="14"/>
        <v/>
      </c>
      <c r="BC17" s="11" t="str">
        <f t="shared" si="15"/>
        <v/>
      </c>
      <c r="BD17" s="11" t="str">
        <f t="shared" si="15"/>
        <v/>
      </c>
      <c r="BE17" s="11" t="str">
        <f t="shared" si="16"/>
        <v/>
      </c>
      <c r="BF17" s="11" t="str">
        <f t="shared" si="16"/>
        <v/>
      </c>
      <c r="BG17" s="11" t="str">
        <f t="shared" si="16"/>
        <v/>
      </c>
    </row>
    <row r="18" spans="1:59">
      <c r="A18" s="20">
        <v>11</v>
      </c>
      <c r="B18" s="11" t="str">
        <f t="shared" si="1"/>
        <v/>
      </c>
      <c r="C18" s="29"/>
      <c r="D18" s="65" t="str">
        <f t="shared" si="2"/>
        <v/>
      </c>
      <c r="E18" s="10" t="str">
        <f t="shared" si="3"/>
        <v/>
      </c>
      <c r="F18" s="10" t="str">
        <f t="shared" si="4"/>
        <v/>
      </c>
      <c r="G18" s="31" t="str">
        <f t="shared" si="5"/>
        <v/>
      </c>
      <c r="H18" s="11" t="str">
        <f t="shared" si="6"/>
        <v/>
      </c>
      <c r="I18" s="61"/>
      <c r="J18" s="61"/>
      <c r="K18" s="61"/>
      <c r="L18" s="61"/>
      <c r="M18" s="61"/>
      <c r="N18" s="61"/>
      <c r="O18" s="67"/>
      <c r="P18" s="11" t="str">
        <f t="shared" si="7"/>
        <v/>
      </c>
      <c r="Q18" s="12" t="str">
        <f t="shared" si="8"/>
        <v/>
      </c>
      <c r="R18" s="12"/>
      <c r="S18" s="12" t="str">
        <f t="shared" si="9"/>
        <v/>
      </c>
      <c r="T18" s="12" t="str">
        <f t="shared" si="9"/>
        <v/>
      </c>
      <c r="U18" s="12" t="str">
        <f t="shared" si="9"/>
        <v/>
      </c>
      <c r="V18" s="12" t="str">
        <f t="shared" si="9"/>
        <v/>
      </c>
      <c r="W18" s="12" t="str">
        <f t="shared" si="9"/>
        <v/>
      </c>
      <c r="X18" s="12" t="str">
        <f t="shared" si="9"/>
        <v/>
      </c>
      <c r="Y18" s="12"/>
      <c r="Z18" s="9" t="str">
        <f t="shared" si="10"/>
        <v/>
      </c>
      <c r="AA18" s="9" t="str">
        <f t="shared" si="10"/>
        <v/>
      </c>
      <c r="AB18" s="9" t="str">
        <f t="shared" si="10"/>
        <v/>
      </c>
      <c r="AC18" s="9" t="str">
        <f t="shared" si="10"/>
        <v/>
      </c>
      <c r="AD18" s="9" t="str">
        <f t="shared" si="10"/>
        <v/>
      </c>
      <c r="AE18" s="9" t="str">
        <f t="shared" si="10"/>
        <v/>
      </c>
      <c r="AF18" s="9"/>
      <c r="AG18" s="12" t="str">
        <f t="shared" si="11"/>
        <v/>
      </c>
      <c r="AH18" s="12" t="str">
        <f t="shared" si="11"/>
        <v/>
      </c>
      <c r="AI18" s="12" t="str">
        <f t="shared" si="11"/>
        <v/>
      </c>
      <c r="AJ18" s="12" t="str">
        <f t="shared" si="11"/>
        <v/>
      </c>
      <c r="AK18" s="12" t="str">
        <f t="shared" si="11"/>
        <v/>
      </c>
      <c r="AL18" s="12" t="str">
        <f t="shared" si="11"/>
        <v/>
      </c>
      <c r="AM18" s="12"/>
      <c r="AN18" s="15" t="str">
        <f t="shared" si="12"/>
        <v/>
      </c>
      <c r="AO18" s="15" t="str">
        <f t="shared" si="12"/>
        <v/>
      </c>
      <c r="AP18" s="15" t="str">
        <f t="shared" si="12"/>
        <v/>
      </c>
      <c r="AQ18" s="15" t="str">
        <f t="shared" si="12"/>
        <v/>
      </c>
      <c r="AR18" s="15" t="str">
        <f t="shared" si="12"/>
        <v/>
      </c>
      <c r="AS18" s="15" t="str">
        <f t="shared" si="12"/>
        <v/>
      </c>
      <c r="AT18" s="15"/>
      <c r="AU18" s="11" t="str">
        <f t="shared" si="13"/>
        <v/>
      </c>
      <c r="AV18" s="11" t="str">
        <f t="shared" si="13"/>
        <v/>
      </c>
      <c r="AW18" s="11" t="str">
        <f t="shared" si="13"/>
        <v/>
      </c>
      <c r="AX18" s="11" t="str">
        <f t="shared" si="13"/>
        <v/>
      </c>
      <c r="AY18" s="11" t="str">
        <f t="shared" si="13"/>
        <v/>
      </c>
      <c r="AZ18" s="11" t="str">
        <f t="shared" si="13"/>
        <v/>
      </c>
      <c r="BA18" s="31"/>
      <c r="BB18" s="11" t="str">
        <f t="shared" si="14"/>
        <v/>
      </c>
      <c r="BC18" s="11" t="str">
        <f t="shared" si="15"/>
        <v/>
      </c>
      <c r="BD18" s="11" t="str">
        <f t="shared" si="15"/>
        <v/>
      </c>
      <c r="BE18" s="11" t="str">
        <f t="shared" si="16"/>
        <v/>
      </c>
      <c r="BF18" s="11" t="str">
        <f t="shared" si="16"/>
        <v/>
      </c>
      <c r="BG18" s="11" t="str">
        <f t="shared" si="16"/>
        <v/>
      </c>
    </row>
    <row r="19" spans="1:59">
      <c r="A19" s="20">
        <v>13</v>
      </c>
      <c r="B19" s="11" t="str">
        <f t="shared" si="1"/>
        <v/>
      </c>
      <c r="C19" s="29"/>
      <c r="D19" s="65" t="str">
        <f t="shared" si="2"/>
        <v/>
      </c>
      <c r="E19" s="10" t="str">
        <f t="shared" si="3"/>
        <v/>
      </c>
      <c r="F19" s="10" t="str">
        <f t="shared" si="4"/>
        <v/>
      </c>
      <c r="G19" s="31" t="str">
        <f t="shared" si="5"/>
        <v/>
      </c>
      <c r="H19" s="11" t="str">
        <f t="shared" si="6"/>
        <v/>
      </c>
      <c r="I19" s="61"/>
      <c r="J19" s="61"/>
      <c r="K19" s="61"/>
      <c r="L19" s="61"/>
      <c r="M19" s="61"/>
      <c r="N19" s="61"/>
      <c r="O19" s="67"/>
      <c r="P19" s="11" t="str">
        <f t="shared" si="7"/>
        <v/>
      </c>
      <c r="Q19" s="12" t="str">
        <f t="shared" si="8"/>
        <v/>
      </c>
      <c r="R19" s="12"/>
      <c r="S19" s="12" t="str">
        <f t="shared" si="9"/>
        <v/>
      </c>
      <c r="T19" s="12" t="str">
        <f t="shared" si="9"/>
        <v/>
      </c>
      <c r="U19" s="12" t="str">
        <f t="shared" si="9"/>
        <v/>
      </c>
      <c r="V19" s="12" t="str">
        <f t="shared" si="9"/>
        <v/>
      </c>
      <c r="W19" s="12" t="str">
        <f t="shared" si="9"/>
        <v/>
      </c>
      <c r="X19" s="12" t="str">
        <f t="shared" si="9"/>
        <v/>
      </c>
      <c r="Y19" s="12"/>
      <c r="Z19" s="9" t="str">
        <f t="shared" si="10"/>
        <v/>
      </c>
      <c r="AA19" s="9" t="str">
        <f t="shared" si="10"/>
        <v/>
      </c>
      <c r="AB19" s="9" t="str">
        <f t="shared" si="10"/>
        <v/>
      </c>
      <c r="AC19" s="9" t="str">
        <f t="shared" si="10"/>
        <v/>
      </c>
      <c r="AD19" s="9" t="str">
        <f t="shared" si="10"/>
        <v/>
      </c>
      <c r="AE19" s="9" t="str">
        <f t="shared" si="10"/>
        <v/>
      </c>
      <c r="AF19" s="9"/>
      <c r="AG19" s="12" t="str">
        <f t="shared" si="11"/>
        <v/>
      </c>
      <c r="AH19" s="12" t="str">
        <f t="shared" si="11"/>
        <v/>
      </c>
      <c r="AI19" s="12" t="str">
        <f t="shared" si="11"/>
        <v/>
      </c>
      <c r="AJ19" s="12" t="str">
        <f t="shared" si="11"/>
        <v/>
      </c>
      <c r="AK19" s="12" t="str">
        <f t="shared" si="11"/>
        <v/>
      </c>
      <c r="AL19" s="12" t="str">
        <f t="shared" si="11"/>
        <v/>
      </c>
      <c r="AM19" s="12"/>
      <c r="AN19" s="15" t="str">
        <f t="shared" si="12"/>
        <v/>
      </c>
      <c r="AO19" s="15" t="str">
        <f t="shared" si="12"/>
        <v/>
      </c>
      <c r="AP19" s="15" t="str">
        <f t="shared" si="12"/>
        <v/>
      </c>
      <c r="AQ19" s="15" t="str">
        <f t="shared" si="12"/>
        <v/>
      </c>
      <c r="AR19" s="15" t="str">
        <f t="shared" si="12"/>
        <v/>
      </c>
      <c r="AS19" s="15" t="str">
        <f t="shared" si="12"/>
        <v/>
      </c>
      <c r="AT19" s="15"/>
      <c r="AU19" s="11" t="str">
        <f t="shared" si="13"/>
        <v/>
      </c>
      <c r="AV19" s="11" t="str">
        <f t="shared" si="13"/>
        <v/>
      </c>
      <c r="AW19" s="11" t="str">
        <f t="shared" si="13"/>
        <v/>
      </c>
      <c r="AX19" s="11" t="str">
        <f t="shared" si="13"/>
        <v/>
      </c>
      <c r="AY19" s="11" t="str">
        <f t="shared" si="13"/>
        <v/>
      </c>
      <c r="AZ19" s="11" t="str">
        <f t="shared" si="13"/>
        <v/>
      </c>
      <c r="BA19" s="31"/>
      <c r="BB19" s="11" t="str">
        <f t="shared" si="14"/>
        <v/>
      </c>
      <c r="BC19" s="11" t="str">
        <f t="shared" si="15"/>
        <v/>
      </c>
      <c r="BD19" s="11" t="str">
        <f t="shared" si="15"/>
        <v/>
      </c>
      <c r="BE19" s="11" t="str">
        <f t="shared" si="16"/>
        <v/>
      </c>
      <c r="BF19" s="11" t="str">
        <f t="shared" si="16"/>
        <v/>
      </c>
      <c r="BG19" s="11" t="str">
        <f t="shared" si="16"/>
        <v/>
      </c>
    </row>
    <row r="20" spans="1:59">
      <c r="A20" s="20">
        <v>14</v>
      </c>
      <c r="B20" s="11" t="str">
        <f t="shared" si="1"/>
        <v/>
      </c>
      <c r="C20" s="29"/>
      <c r="D20" s="65" t="str">
        <f t="shared" si="2"/>
        <v/>
      </c>
      <c r="E20" s="10" t="str">
        <f t="shared" si="3"/>
        <v/>
      </c>
      <c r="F20" s="10" t="str">
        <f t="shared" si="4"/>
        <v/>
      </c>
      <c r="G20" s="31" t="str">
        <f t="shared" si="5"/>
        <v/>
      </c>
      <c r="H20" s="11" t="str">
        <f t="shared" si="6"/>
        <v/>
      </c>
      <c r="I20" s="61"/>
      <c r="J20" s="61"/>
      <c r="K20" s="61"/>
      <c r="L20" s="61"/>
      <c r="M20" s="61"/>
      <c r="N20" s="61"/>
      <c r="O20" s="67"/>
      <c r="P20" s="11" t="str">
        <f t="shared" si="7"/>
        <v/>
      </c>
      <c r="Q20" s="12" t="str">
        <f t="shared" si="8"/>
        <v/>
      </c>
      <c r="R20" s="12"/>
      <c r="S20" s="12" t="str">
        <f t="shared" si="9"/>
        <v/>
      </c>
      <c r="T20" s="12" t="str">
        <f t="shared" si="9"/>
        <v/>
      </c>
      <c r="U20" s="12" t="str">
        <f t="shared" si="9"/>
        <v/>
      </c>
      <c r="V20" s="12" t="str">
        <f t="shared" si="9"/>
        <v/>
      </c>
      <c r="W20" s="12" t="str">
        <f t="shared" si="9"/>
        <v/>
      </c>
      <c r="X20" s="12" t="str">
        <f t="shared" si="9"/>
        <v/>
      </c>
      <c r="Y20" s="12"/>
      <c r="Z20" s="9" t="str">
        <f t="shared" si="10"/>
        <v/>
      </c>
      <c r="AA20" s="9" t="str">
        <f t="shared" si="10"/>
        <v/>
      </c>
      <c r="AB20" s="9" t="str">
        <f t="shared" si="10"/>
        <v/>
      </c>
      <c r="AC20" s="9" t="str">
        <f t="shared" si="10"/>
        <v/>
      </c>
      <c r="AD20" s="9" t="str">
        <f t="shared" si="10"/>
        <v/>
      </c>
      <c r="AE20" s="9" t="str">
        <f t="shared" si="10"/>
        <v/>
      </c>
      <c r="AF20" s="9"/>
      <c r="AG20" s="12" t="str">
        <f t="shared" si="11"/>
        <v/>
      </c>
      <c r="AH20" s="12" t="str">
        <f t="shared" si="11"/>
        <v/>
      </c>
      <c r="AI20" s="12" t="str">
        <f t="shared" si="11"/>
        <v/>
      </c>
      <c r="AJ20" s="12" t="str">
        <f t="shared" si="11"/>
        <v/>
      </c>
      <c r="AK20" s="12" t="str">
        <f t="shared" si="11"/>
        <v/>
      </c>
      <c r="AL20" s="12" t="str">
        <f t="shared" si="11"/>
        <v/>
      </c>
      <c r="AM20" s="12"/>
      <c r="AN20" s="15" t="str">
        <f t="shared" si="12"/>
        <v/>
      </c>
      <c r="AO20" s="15" t="str">
        <f t="shared" si="12"/>
        <v/>
      </c>
      <c r="AP20" s="15" t="str">
        <f t="shared" si="12"/>
        <v/>
      </c>
      <c r="AQ20" s="15" t="str">
        <f t="shared" si="12"/>
        <v/>
      </c>
      <c r="AR20" s="15" t="str">
        <f t="shared" si="12"/>
        <v/>
      </c>
      <c r="AS20" s="15" t="str">
        <f t="shared" si="12"/>
        <v/>
      </c>
      <c r="AT20" s="15"/>
      <c r="AU20" s="11" t="str">
        <f t="shared" si="13"/>
        <v/>
      </c>
      <c r="AV20" s="11" t="str">
        <f t="shared" si="13"/>
        <v/>
      </c>
      <c r="AW20" s="11" t="str">
        <f t="shared" si="13"/>
        <v/>
      </c>
      <c r="AX20" s="11" t="str">
        <f t="shared" si="13"/>
        <v/>
      </c>
      <c r="AY20" s="11" t="str">
        <f t="shared" si="13"/>
        <v/>
      </c>
      <c r="AZ20" s="11" t="str">
        <f t="shared" si="13"/>
        <v/>
      </c>
      <c r="BA20" s="31"/>
      <c r="BB20" s="11" t="str">
        <f t="shared" si="14"/>
        <v/>
      </c>
      <c r="BC20" s="11" t="str">
        <f t="shared" si="15"/>
        <v/>
      </c>
      <c r="BD20" s="11" t="str">
        <f t="shared" si="15"/>
        <v/>
      </c>
      <c r="BE20" s="11" t="str">
        <f t="shared" si="16"/>
        <v/>
      </c>
      <c r="BF20" s="11" t="str">
        <f t="shared" si="16"/>
        <v/>
      </c>
      <c r="BG20" s="11" t="str">
        <f t="shared" si="16"/>
        <v/>
      </c>
    </row>
    <row r="21" spans="1:59">
      <c r="A21" s="20">
        <v>15</v>
      </c>
      <c r="B21" s="11" t="str">
        <f t="shared" si="1"/>
        <v/>
      </c>
      <c r="C21" s="29"/>
      <c r="D21" s="65" t="str">
        <f t="shared" si="2"/>
        <v/>
      </c>
      <c r="E21" s="10" t="str">
        <f t="shared" si="3"/>
        <v/>
      </c>
      <c r="F21" s="10" t="str">
        <f t="shared" si="4"/>
        <v/>
      </c>
      <c r="G21" s="31" t="str">
        <f t="shared" si="5"/>
        <v/>
      </c>
      <c r="H21" s="11" t="str">
        <f t="shared" si="6"/>
        <v/>
      </c>
      <c r="I21" s="61"/>
      <c r="J21" s="61"/>
      <c r="K21" s="61"/>
      <c r="L21" s="61"/>
      <c r="M21" s="61"/>
      <c r="N21" s="61"/>
      <c r="O21" s="67"/>
      <c r="P21" s="11" t="str">
        <f t="shared" si="7"/>
        <v/>
      </c>
      <c r="Q21" s="12" t="str">
        <f t="shared" si="8"/>
        <v/>
      </c>
      <c r="R21" s="12"/>
      <c r="S21" s="12" t="str">
        <f t="shared" si="9"/>
        <v/>
      </c>
      <c r="T21" s="12" t="str">
        <f t="shared" si="9"/>
        <v/>
      </c>
      <c r="U21" s="12" t="str">
        <f t="shared" si="9"/>
        <v/>
      </c>
      <c r="V21" s="12" t="str">
        <f t="shared" si="9"/>
        <v/>
      </c>
      <c r="W21" s="12" t="str">
        <f t="shared" si="9"/>
        <v/>
      </c>
      <c r="X21" s="12" t="str">
        <f t="shared" si="9"/>
        <v/>
      </c>
      <c r="Y21" s="12"/>
      <c r="Z21" s="9" t="str">
        <f t="shared" si="10"/>
        <v/>
      </c>
      <c r="AA21" s="9" t="str">
        <f t="shared" si="10"/>
        <v/>
      </c>
      <c r="AB21" s="9" t="str">
        <f t="shared" si="10"/>
        <v/>
      </c>
      <c r="AC21" s="9" t="str">
        <f t="shared" si="10"/>
        <v/>
      </c>
      <c r="AD21" s="9" t="str">
        <f t="shared" si="10"/>
        <v/>
      </c>
      <c r="AE21" s="9" t="str">
        <f t="shared" si="10"/>
        <v/>
      </c>
      <c r="AF21" s="9"/>
      <c r="AG21" s="12" t="str">
        <f t="shared" si="11"/>
        <v/>
      </c>
      <c r="AH21" s="12" t="str">
        <f t="shared" si="11"/>
        <v/>
      </c>
      <c r="AI21" s="12" t="str">
        <f t="shared" si="11"/>
        <v/>
      </c>
      <c r="AJ21" s="12" t="str">
        <f t="shared" si="11"/>
        <v/>
      </c>
      <c r="AK21" s="12" t="str">
        <f t="shared" si="11"/>
        <v/>
      </c>
      <c r="AL21" s="12" t="str">
        <f t="shared" si="11"/>
        <v/>
      </c>
      <c r="AM21" s="12"/>
      <c r="AN21" s="15" t="str">
        <f t="shared" si="12"/>
        <v/>
      </c>
      <c r="AO21" s="15" t="str">
        <f t="shared" si="12"/>
        <v/>
      </c>
      <c r="AP21" s="15" t="str">
        <f t="shared" si="12"/>
        <v/>
      </c>
      <c r="AQ21" s="15" t="str">
        <f t="shared" si="12"/>
        <v/>
      </c>
      <c r="AR21" s="15" t="str">
        <f t="shared" si="12"/>
        <v/>
      </c>
      <c r="AS21" s="15" t="str">
        <f t="shared" si="12"/>
        <v/>
      </c>
      <c r="AT21" s="15"/>
      <c r="AU21" s="11" t="str">
        <f t="shared" si="13"/>
        <v/>
      </c>
      <c r="AV21" s="11" t="str">
        <f t="shared" si="13"/>
        <v/>
      </c>
      <c r="AW21" s="11" t="str">
        <f t="shared" si="13"/>
        <v/>
      </c>
      <c r="AX21" s="11" t="str">
        <f t="shared" si="13"/>
        <v/>
      </c>
      <c r="AY21" s="11" t="str">
        <f t="shared" si="13"/>
        <v/>
      </c>
      <c r="AZ21" s="11" t="str">
        <f t="shared" si="13"/>
        <v/>
      </c>
      <c r="BA21" s="31"/>
      <c r="BB21" s="11" t="str">
        <f t="shared" si="14"/>
        <v/>
      </c>
      <c r="BC21" s="11" t="str">
        <f t="shared" si="15"/>
        <v/>
      </c>
      <c r="BD21" s="11" t="str">
        <f t="shared" si="15"/>
        <v/>
      </c>
      <c r="BE21" s="11" t="str">
        <f t="shared" si="16"/>
        <v/>
      </c>
      <c r="BF21" s="11" t="str">
        <f t="shared" si="16"/>
        <v/>
      </c>
      <c r="BG21" s="11" t="str">
        <f t="shared" si="16"/>
        <v/>
      </c>
    </row>
    <row r="22" spans="1:59">
      <c r="A22" s="20">
        <v>16</v>
      </c>
      <c r="B22" s="11" t="str">
        <f t="shared" si="1"/>
        <v/>
      </c>
      <c r="C22" s="29"/>
      <c r="D22" s="65" t="str">
        <f t="shared" si="2"/>
        <v/>
      </c>
      <c r="E22" s="10" t="str">
        <f t="shared" si="3"/>
        <v/>
      </c>
      <c r="F22" s="10" t="str">
        <f t="shared" si="4"/>
        <v/>
      </c>
      <c r="G22" s="31" t="str">
        <f t="shared" si="5"/>
        <v/>
      </c>
      <c r="H22" s="11" t="str">
        <f t="shared" si="6"/>
        <v/>
      </c>
      <c r="I22" s="61"/>
      <c r="J22" s="61"/>
      <c r="K22" s="61"/>
      <c r="L22" s="61"/>
      <c r="M22" s="61"/>
      <c r="N22" s="61"/>
      <c r="O22" s="67"/>
      <c r="P22" s="11" t="str">
        <f t="shared" si="7"/>
        <v/>
      </c>
      <c r="Q22" s="12" t="str">
        <f t="shared" si="8"/>
        <v/>
      </c>
      <c r="R22" s="12"/>
      <c r="S22" s="12" t="str">
        <f t="shared" si="9"/>
        <v/>
      </c>
      <c r="T22" s="12" t="str">
        <f t="shared" si="9"/>
        <v/>
      </c>
      <c r="U22" s="12" t="str">
        <f t="shared" si="9"/>
        <v/>
      </c>
      <c r="V22" s="12" t="str">
        <f t="shared" si="9"/>
        <v/>
      </c>
      <c r="W22" s="12" t="str">
        <f t="shared" si="9"/>
        <v/>
      </c>
      <c r="X22" s="12" t="str">
        <f t="shared" si="9"/>
        <v/>
      </c>
      <c r="Y22" s="12"/>
      <c r="Z22" s="9" t="str">
        <f t="shared" si="10"/>
        <v/>
      </c>
      <c r="AA22" s="9" t="str">
        <f t="shared" si="10"/>
        <v/>
      </c>
      <c r="AB22" s="9" t="str">
        <f t="shared" si="10"/>
        <v/>
      </c>
      <c r="AC22" s="9" t="str">
        <f t="shared" si="10"/>
        <v/>
      </c>
      <c r="AD22" s="9" t="str">
        <f t="shared" si="10"/>
        <v/>
      </c>
      <c r="AE22" s="9" t="str">
        <f t="shared" si="10"/>
        <v/>
      </c>
      <c r="AF22" s="9"/>
      <c r="AG22" s="12" t="str">
        <f t="shared" si="11"/>
        <v/>
      </c>
      <c r="AH22" s="12" t="str">
        <f t="shared" si="11"/>
        <v/>
      </c>
      <c r="AI22" s="12" t="str">
        <f t="shared" si="11"/>
        <v/>
      </c>
      <c r="AJ22" s="12" t="str">
        <f t="shared" si="11"/>
        <v/>
      </c>
      <c r="AK22" s="12" t="str">
        <f t="shared" si="11"/>
        <v/>
      </c>
      <c r="AL22" s="12" t="str">
        <f t="shared" si="11"/>
        <v/>
      </c>
      <c r="AM22" s="12"/>
      <c r="AN22" s="15" t="str">
        <f t="shared" si="12"/>
        <v/>
      </c>
      <c r="AO22" s="15" t="str">
        <f t="shared" si="12"/>
        <v/>
      </c>
      <c r="AP22" s="15" t="str">
        <f t="shared" si="12"/>
        <v/>
      </c>
      <c r="AQ22" s="15" t="str">
        <f t="shared" si="12"/>
        <v/>
      </c>
      <c r="AR22" s="15" t="str">
        <f t="shared" si="12"/>
        <v/>
      </c>
      <c r="AS22" s="15" t="str">
        <f t="shared" si="12"/>
        <v/>
      </c>
      <c r="AT22" s="15"/>
      <c r="AU22" s="11" t="str">
        <f t="shared" si="13"/>
        <v/>
      </c>
      <c r="AV22" s="11" t="str">
        <f t="shared" si="13"/>
        <v/>
      </c>
      <c r="AW22" s="11" t="str">
        <f t="shared" si="13"/>
        <v/>
      </c>
      <c r="AX22" s="11" t="str">
        <f t="shared" si="13"/>
        <v/>
      </c>
      <c r="AY22" s="11" t="str">
        <f t="shared" si="13"/>
        <v/>
      </c>
      <c r="AZ22" s="11" t="str">
        <f t="shared" si="13"/>
        <v/>
      </c>
      <c r="BA22" s="31"/>
      <c r="BB22" s="11" t="str">
        <f t="shared" si="14"/>
        <v/>
      </c>
      <c r="BC22" s="11" t="str">
        <f t="shared" si="15"/>
        <v/>
      </c>
      <c r="BD22" s="11" t="str">
        <f t="shared" si="15"/>
        <v/>
      </c>
      <c r="BE22" s="11" t="str">
        <f t="shared" si="16"/>
        <v/>
      </c>
      <c r="BF22" s="11" t="str">
        <f t="shared" si="16"/>
        <v/>
      </c>
      <c r="BG22" s="11" t="str">
        <f t="shared" si="16"/>
        <v/>
      </c>
    </row>
    <row r="23" spans="1:59">
      <c r="A23" s="20">
        <v>17</v>
      </c>
      <c r="B23" s="11" t="str">
        <f t="shared" si="1"/>
        <v/>
      </c>
      <c r="C23" s="29"/>
      <c r="D23" s="65" t="str">
        <f t="shared" si="2"/>
        <v/>
      </c>
      <c r="E23" s="10" t="str">
        <f t="shared" si="3"/>
        <v/>
      </c>
      <c r="F23" s="10" t="str">
        <f t="shared" si="4"/>
        <v/>
      </c>
      <c r="G23" s="31" t="str">
        <f t="shared" si="5"/>
        <v/>
      </c>
      <c r="H23" s="11" t="str">
        <f t="shared" si="6"/>
        <v/>
      </c>
      <c r="I23" s="61"/>
      <c r="J23" s="61"/>
      <c r="K23" s="61"/>
      <c r="L23" s="61"/>
      <c r="M23" s="61"/>
      <c r="N23" s="61"/>
      <c r="O23" s="67"/>
      <c r="P23" s="11" t="str">
        <f t="shared" si="7"/>
        <v/>
      </c>
      <c r="Q23" s="12" t="str">
        <f t="shared" si="8"/>
        <v/>
      </c>
      <c r="R23" s="12"/>
      <c r="S23" s="12" t="str">
        <f t="shared" si="9"/>
        <v/>
      </c>
      <c r="T23" s="12" t="str">
        <f t="shared" si="9"/>
        <v/>
      </c>
      <c r="U23" s="12" t="str">
        <f t="shared" si="9"/>
        <v/>
      </c>
      <c r="V23" s="12" t="str">
        <f t="shared" si="9"/>
        <v/>
      </c>
      <c r="W23" s="12" t="str">
        <f t="shared" si="9"/>
        <v/>
      </c>
      <c r="X23" s="12" t="str">
        <f t="shared" si="9"/>
        <v/>
      </c>
      <c r="Y23" s="12"/>
      <c r="Z23" s="9" t="str">
        <f t="shared" si="10"/>
        <v/>
      </c>
      <c r="AA23" s="9" t="str">
        <f t="shared" si="10"/>
        <v/>
      </c>
      <c r="AB23" s="9" t="str">
        <f t="shared" si="10"/>
        <v/>
      </c>
      <c r="AC23" s="9" t="str">
        <f t="shared" si="10"/>
        <v/>
      </c>
      <c r="AD23" s="9" t="str">
        <f t="shared" si="10"/>
        <v/>
      </c>
      <c r="AE23" s="9" t="str">
        <f t="shared" si="10"/>
        <v/>
      </c>
      <c r="AF23" s="9"/>
      <c r="AG23" s="12" t="str">
        <f t="shared" si="11"/>
        <v/>
      </c>
      <c r="AH23" s="12" t="str">
        <f t="shared" si="11"/>
        <v/>
      </c>
      <c r="AI23" s="12" t="str">
        <f t="shared" si="11"/>
        <v/>
      </c>
      <c r="AJ23" s="12" t="str">
        <f t="shared" si="11"/>
        <v/>
      </c>
      <c r="AK23" s="12" t="str">
        <f t="shared" si="11"/>
        <v/>
      </c>
      <c r="AL23" s="12" t="str">
        <f t="shared" si="11"/>
        <v/>
      </c>
      <c r="AM23" s="12"/>
      <c r="AN23" s="15" t="str">
        <f t="shared" si="12"/>
        <v/>
      </c>
      <c r="AO23" s="15" t="str">
        <f t="shared" si="12"/>
        <v/>
      </c>
      <c r="AP23" s="15" t="str">
        <f t="shared" si="12"/>
        <v/>
      </c>
      <c r="AQ23" s="15" t="str">
        <f t="shared" si="12"/>
        <v/>
      </c>
      <c r="AR23" s="15" t="str">
        <f t="shared" si="12"/>
        <v/>
      </c>
      <c r="AS23" s="15" t="str">
        <f t="shared" si="12"/>
        <v/>
      </c>
      <c r="AT23" s="15"/>
      <c r="AU23" s="11" t="str">
        <f t="shared" si="13"/>
        <v/>
      </c>
      <c r="AV23" s="11" t="str">
        <f t="shared" si="13"/>
        <v/>
      </c>
      <c r="AW23" s="11" t="str">
        <f t="shared" si="13"/>
        <v/>
      </c>
      <c r="AX23" s="11" t="str">
        <f t="shared" si="13"/>
        <v/>
      </c>
      <c r="AY23" s="11" t="str">
        <f t="shared" si="13"/>
        <v/>
      </c>
      <c r="AZ23" s="11" t="str">
        <f t="shared" si="13"/>
        <v/>
      </c>
      <c r="BA23" s="31"/>
      <c r="BB23" s="11" t="str">
        <f t="shared" si="14"/>
        <v/>
      </c>
      <c r="BC23" s="11" t="str">
        <f t="shared" si="15"/>
        <v/>
      </c>
      <c r="BD23" s="11" t="str">
        <f t="shared" si="15"/>
        <v/>
      </c>
      <c r="BE23" s="11" t="str">
        <f t="shared" si="16"/>
        <v/>
      </c>
      <c r="BF23" s="11" t="str">
        <f t="shared" si="16"/>
        <v/>
      </c>
      <c r="BG23" s="11" t="str">
        <f t="shared" si="16"/>
        <v/>
      </c>
    </row>
    <row r="24" spans="1:59">
      <c r="A24" s="20">
        <v>18</v>
      </c>
      <c r="B24" s="11" t="str">
        <f t="shared" si="1"/>
        <v/>
      </c>
      <c r="C24" s="29"/>
      <c r="D24" s="65" t="str">
        <f t="shared" si="2"/>
        <v/>
      </c>
      <c r="E24" s="10" t="str">
        <f t="shared" si="3"/>
        <v/>
      </c>
      <c r="F24" s="10" t="str">
        <f t="shared" si="4"/>
        <v/>
      </c>
      <c r="G24" s="31" t="str">
        <f t="shared" si="5"/>
        <v/>
      </c>
      <c r="H24" s="11" t="str">
        <f t="shared" si="6"/>
        <v/>
      </c>
      <c r="I24" s="61"/>
      <c r="J24" s="61"/>
      <c r="K24" s="61"/>
      <c r="L24" s="61"/>
      <c r="M24" s="61"/>
      <c r="N24" s="61"/>
      <c r="O24" s="67"/>
      <c r="P24" s="11" t="str">
        <f t="shared" si="7"/>
        <v/>
      </c>
      <c r="Q24" s="12" t="str">
        <f t="shared" si="8"/>
        <v/>
      </c>
      <c r="R24" s="12"/>
      <c r="S24" s="12" t="str">
        <f t="shared" si="9"/>
        <v/>
      </c>
      <c r="T24" s="12" t="str">
        <f t="shared" si="9"/>
        <v/>
      </c>
      <c r="U24" s="12" t="str">
        <f t="shared" si="9"/>
        <v/>
      </c>
      <c r="V24" s="12" t="str">
        <f t="shared" si="9"/>
        <v/>
      </c>
      <c r="W24" s="12" t="str">
        <f t="shared" si="9"/>
        <v/>
      </c>
      <c r="X24" s="12" t="str">
        <f t="shared" si="9"/>
        <v/>
      </c>
      <c r="Y24" s="12"/>
      <c r="Z24" s="9" t="str">
        <f t="shared" si="10"/>
        <v/>
      </c>
      <c r="AA24" s="9" t="str">
        <f t="shared" si="10"/>
        <v/>
      </c>
      <c r="AB24" s="9" t="str">
        <f t="shared" si="10"/>
        <v/>
      </c>
      <c r="AC24" s="9" t="str">
        <f t="shared" si="10"/>
        <v/>
      </c>
      <c r="AD24" s="9" t="str">
        <f t="shared" si="10"/>
        <v/>
      </c>
      <c r="AE24" s="9" t="str">
        <f t="shared" si="10"/>
        <v/>
      </c>
      <c r="AF24" s="9"/>
      <c r="AG24" s="12" t="str">
        <f t="shared" si="11"/>
        <v/>
      </c>
      <c r="AH24" s="12" t="str">
        <f t="shared" si="11"/>
        <v/>
      </c>
      <c r="AI24" s="12" t="str">
        <f t="shared" si="11"/>
        <v/>
      </c>
      <c r="AJ24" s="12" t="str">
        <f t="shared" si="11"/>
        <v/>
      </c>
      <c r="AK24" s="12" t="str">
        <f t="shared" si="11"/>
        <v/>
      </c>
      <c r="AL24" s="12" t="str">
        <f t="shared" si="11"/>
        <v/>
      </c>
      <c r="AM24" s="12"/>
      <c r="AN24" s="15" t="str">
        <f t="shared" si="12"/>
        <v/>
      </c>
      <c r="AO24" s="15" t="str">
        <f t="shared" si="12"/>
        <v/>
      </c>
      <c r="AP24" s="15" t="str">
        <f t="shared" si="12"/>
        <v/>
      </c>
      <c r="AQ24" s="15" t="str">
        <f t="shared" si="12"/>
        <v/>
      </c>
      <c r="AR24" s="15" t="str">
        <f t="shared" si="12"/>
        <v/>
      </c>
      <c r="AS24" s="15" t="str">
        <f t="shared" si="12"/>
        <v/>
      </c>
      <c r="AT24" s="15"/>
      <c r="AU24" s="11" t="str">
        <f t="shared" si="13"/>
        <v/>
      </c>
      <c r="AV24" s="11" t="str">
        <f t="shared" si="13"/>
        <v/>
      </c>
      <c r="AW24" s="11" t="str">
        <f t="shared" si="13"/>
        <v/>
      </c>
      <c r="AX24" s="11" t="str">
        <f t="shared" si="13"/>
        <v/>
      </c>
      <c r="AY24" s="11" t="str">
        <f t="shared" si="13"/>
        <v/>
      </c>
      <c r="AZ24" s="11" t="str">
        <f t="shared" si="13"/>
        <v/>
      </c>
      <c r="BA24" s="31"/>
      <c r="BB24" s="11" t="str">
        <f t="shared" si="14"/>
        <v/>
      </c>
      <c r="BC24" s="11" t="str">
        <f t="shared" si="15"/>
        <v/>
      </c>
      <c r="BD24" s="11" t="str">
        <f t="shared" si="15"/>
        <v/>
      </c>
      <c r="BE24" s="11" t="str">
        <f t="shared" si="16"/>
        <v/>
      </c>
      <c r="BF24" s="11" t="str">
        <f t="shared" si="16"/>
        <v/>
      </c>
      <c r="BG24" s="11" t="str">
        <f t="shared" si="16"/>
        <v/>
      </c>
    </row>
    <row r="25" spans="1:59">
      <c r="A25" s="20">
        <v>19</v>
      </c>
      <c r="B25" s="11" t="str">
        <f t="shared" si="1"/>
        <v/>
      </c>
      <c r="C25" s="29"/>
      <c r="D25" s="65" t="str">
        <f t="shared" si="2"/>
        <v/>
      </c>
      <c r="E25" s="10" t="str">
        <f t="shared" si="3"/>
        <v/>
      </c>
      <c r="F25" s="10" t="str">
        <f t="shared" si="4"/>
        <v/>
      </c>
      <c r="G25" s="31" t="str">
        <f t="shared" si="5"/>
        <v/>
      </c>
      <c r="H25" s="11" t="str">
        <f t="shared" si="6"/>
        <v/>
      </c>
      <c r="I25" s="61"/>
      <c r="J25" s="61"/>
      <c r="K25" s="61"/>
      <c r="L25" s="61"/>
      <c r="M25" s="61"/>
      <c r="N25" s="61"/>
      <c r="O25" s="67"/>
      <c r="P25" s="11" t="str">
        <f t="shared" si="7"/>
        <v/>
      </c>
      <c r="Q25" s="12" t="str">
        <f t="shared" si="8"/>
        <v/>
      </c>
      <c r="R25" s="12"/>
      <c r="S25" s="12" t="str">
        <f t="shared" si="9"/>
        <v/>
      </c>
      <c r="T25" s="12" t="str">
        <f t="shared" si="9"/>
        <v/>
      </c>
      <c r="U25" s="12" t="str">
        <f t="shared" si="9"/>
        <v/>
      </c>
      <c r="V25" s="12" t="str">
        <f t="shared" si="9"/>
        <v/>
      </c>
      <c r="W25" s="12" t="str">
        <f t="shared" si="9"/>
        <v/>
      </c>
      <c r="X25" s="12" t="str">
        <f t="shared" si="9"/>
        <v/>
      </c>
      <c r="Y25" s="12"/>
      <c r="Z25" s="9" t="str">
        <f t="shared" si="10"/>
        <v/>
      </c>
      <c r="AA25" s="9" t="str">
        <f t="shared" si="10"/>
        <v/>
      </c>
      <c r="AB25" s="9" t="str">
        <f t="shared" si="10"/>
        <v/>
      </c>
      <c r="AC25" s="9" t="str">
        <f t="shared" si="10"/>
        <v/>
      </c>
      <c r="AD25" s="9" t="str">
        <f t="shared" si="10"/>
        <v/>
      </c>
      <c r="AE25" s="9" t="str">
        <f t="shared" si="10"/>
        <v/>
      </c>
      <c r="AF25" s="9"/>
      <c r="AG25" s="12" t="str">
        <f t="shared" si="11"/>
        <v/>
      </c>
      <c r="AH25" s="12" t="str">
        <f t="shared" si="11"/>
        <v/>
      </c>
      <c r="AI25" s="12" t="str">
        <f t="shared" si="11"/>
        <v/>
      </c>
      <c r="AJ25" s="12" t="str">
        <f t="shared" si="11"/>
        <v/>
      </c>
      <c r="AK25" s="12" t="str">
        <f t="shared" si="11"/>
        <v/>
      </c>
      <c r="AL25" s="12" t="str">
        <f t="shared" si="11"/>
        <v/>
      </c>
      <c r="AM25" s="12"/>
      <c r="AN25" s="15" t="str">
        <f t="shared" si="12"/>
        <v/>
      </c>
      <c r="AO25" s="15" t="str">
        <f t="shared" si="12"/>
        <v/>
      </c>
      <c r="AP25" s="15" t="str">
        <f t="shared" si="12"/>
        <v/>
      </c>
      <c r="AQ25" s="15" t="str">
        <f t="shared" si="12"/>
        <v/>
      </c>
      <c r="AR25" s="15" t="str">
        <f t="shared" si="12"/>
        <v/>
      </c>
      <c r="AS25" s="15" t="str">
        <f t="shared" si="12"/>
        <v/>
      </c>
      <c r="AT25" s="15"/>
      <c r="AU25" s="11" t="str">
        <f t="shared" si="13"/>
        <v/>
      </c>
      <c r="AV25" s="11" t="str">
        <f t="shared" si="13"/>
        <v/>
      </c>
      <c r="AW25" s="11" t="str">
        <f t="shared" si="13"/>
        <v/>
      </c>
      <c r="AX25" s="11" t="str">
        <f t="shared" si="13"/>
        <v/>
      </c>
      <c r="AY25" s="11" t="str">
        <f t="shared" si="13"/>
        <v/>
      </c>
      <c r="AZ25" s="11" t="str">
        <f t="shared" si="13"/>
        <v/>
      </c>
      <c r="BA25" s="31"/>
      <c r="BB25" s="11" t="str">
        <f t="shared" si="14"/>
        <v/>
      </c>
      <c r="BC25" s="11" t="str">
        <f t="shared" si="15"/>
        <v/>
      </c>
      <c r="BD25" s="11" t="str">
        <f t="shared" si="15"/>
        <v/>
      </c>
      <c r="BE25" s="11" t="str">
        <f t="shared" si="16"/>
        <v/>
      </c>
      <c r="BF25" s="11" t="str">
        <f t="shared" si="16"/>
        <v/>
      </c>
      <c r="BG25" s="11" t="str">
        <f t="shared" si="16"/>
        <v/>
      </c>
    </row>
    <row r="26" spans="1:59">
      <c r="A26" s="20">
        <v>20</v>
      </c>
      <c r="B26" s="11" t="str">
        <f t="shared" si="1"/>
        <v/>
      </c>
      <c r="C26" s="29"/>
      <c r="D26" s="65" t="str">
        <f t="shared" si="2"/>
        <v/>
      </c>
      <c r="E26" s="10" t="str">
        <f t="shared" si="3"/>
        <v/>
      </c>
      <c r="F26" s="10" t="str">
        <f t="shared" si="4"/>
        <v/>
      </c>
      <c r="G26" s="31" t="str">
        <f t="shared" si="5"/>
        <v/>
      </c>
      <c r="H26" s="11" t="str">
        <f t="shared" si="6"/>
        <v/>
      </c>
      <c r="I26" s="61"/>
      <c r="J26" s="61"/>
      <c r="K26" s="61"/>
      <c r="L26" s="61"/>
      <c r="M26" s="61"/>
      <c r="N26" s="61"/>
      <c r="O26" s="67"/>
      <c r="P26" s="11" t="str">
        <f t="shared" si="7"/>
        <v/>
      </c>
      <c r="Q26" s="12" t="str">
        <f t="shared" si="8"/>
        <v/>
      </c>
      <c r="R26" s="12"/>
      <c r="S26" s="12" t="str">
        <f t="shared" si="9"/>
        <v/>
      </c>
      <c r="T26" s="12" t="str">
        <f t="shared" si="9"/>
        <v/>
      </c>
      <c r="U26" s="12" t="str">
        <f t="shared" si="9"/>
        <v/>
      </c>
      <c r="V26" s="12" t="str">
        <f t="shared" si="9"/>
        <v/>
      </c>
      <c r="W26" s="12" t="str">
        <f t="shared" si="9"/>
        <v/>
      </c>
      <c r="X26" s="12" t="str">
        <f t="shared" si="9"/>
        <v/>
      </c>
      <c r="Y26" s="12"/>
      <c r="Z26" s="9" t="str">
        <f t="shared" si="10"/>
        <v/>
      </c>
      <c r="AA26" s="9" t="str">
        <f t="shared" si="10"/>
        <v/>
      </c>
      <c r="AB26" s="9" t="str">
        <f t="shared" si="10"/>
        <v/>
      </c>
      <c r="AC26" s="9" t="str">
        <f t="shared" si="10"/>
        <v/>
      </c>
      <c r="AD26" s="9" t="str">
        <f t="shared" si="10"/>
        <v/>
      </c>
      <c r="AE26" s="9" t="str">
        <f t="shared" si="10"/>
        <v/>
      </c>
      <c r="AF26" s="9"/>
      <c r="AG26" s="12" t="str">
        <f t="shared" si="11"/>
        <v/>
      </c>
      <c r="AH26" s="12" t="str">
        <f t="shared" si="11"/>
        <v/>
      </c>
      <c r="AI26" s="12" t="str">
        <f t="shared" si="11"/>
        <v/>
      </c>
      <c r="AJ26" s="12" t="str">
        <f t="shared" si="11"/>
        <v/>
      </c>
      <c r="AK26" s="12" t="str">
        <f t="shared" si="11"/>
        <v/>
      </c>
      <c r="AL26" s="12" t="str">
        <f t="shared" si="11"/>
        <v/>
      </c>
      <c r="AM26" s="12"/>
      <c r="AN26" s="15" t="str">
        <f t="shared" si="12"/>
        <v/>
      </c>
      <c r="AO26" s="15" t="str">
        <f t="shared" si="12"/>
        <v/>
      </c>
      <c r="AP26" s="15" t="str">
        <f t="shared" si="12"/>
        <v/>
      </c>
      <c r="AQ26" s="15" t="str">
        <f t="shared" si="12"/>
        <v/>
      </c>
      <c r="AR26" s="15" t="str">
        <f t="shared" si="12"/>
        <v/>
      </c>
      <c r="AS26" s="15" t="str">
        <f t="shared" si="12"/>
        <v/>
      </c>
      <c r="AT26" s="15"/>
      <c r="AU26" s="11" t="str">
        <f t="shared" si="13"/>
        <v/>
      </c>
      <c r="AV26" s="11" t="str">
        <f t="shared" si="13"/>
        <v/>
      </c>
      <c r="AW26" s="11" t="str">
        <f t="shared" si="13"/>
        <v/>
      </c>
      <c r="AX26" s="11" t="str">
        <f t="shared" si="13"/>
        <v/>
      </c>
      <c r="AY26" s="11" t="str">
        <f t="shared" si="13"/>
        <v/>
      </c>
      <c r="AZ26" s="11" t="str">
        <f t="shared" si="13"/>
        <v/>
      </c>
      <c r="BA26" s="31"/>
      <c r="BB26" s="11" t="str">
        <f t="shared" si="14"/>
        <v/>
      </c>
      <c r="BC26" s="11" t="str">
        <f t="shared" si="15"/>
        <v/>
      </c>
      <c r="BD26" s="11" t="str">
        <f t="shared" si="15"/>
        <v/>
      </c>
      <c r="BE26" s="11" t="str">
        <f t="shared" si="16"/>
        <v/>
      </c>
      <c r="BF26" s="11" t="str">
        <f t="shared" si="16"/>
        <v/>
      </c>
      <c r="BG26" s="11" t="str">
        <f t="shared" si="16"/>
        <v/>
      </c>
    </row>
    <row r="27" spans="1:59">
      <c r="B27" s="11" t="str">
        <f t="shared" si="1"/>
        <v/>
      </c>
      <c r="C27" s="29"/>
      <c r="D27" s="65" t="str">
        <f t="shared" si="2"/>
        <v/>
      </c>
      <c r="E27" s="10" t="str">
        <f t="shared" si="3"/>
        <v/>
      </c>
      <c r="F27" s="10" t="str">
        <f t="shared" si="4"/>
        <v/>
      </c>
      <c r="G27" s="31" t="str">
        <f t="shared" si="5"/>
        <v/>
      </c>
      <c r="H27" s="11" t="str">
        <f t="shared" si="6"/>
        <v/>
      </c>
      <c r="I27" s="61"/>
      <c r="J27" s="61"/>
      <c r="K27" s="61"/>
      <c r="L27" s="61"/>
      <c r="M27" s="61"/>
      <c r="N27" s="61"/>
      <c r="O27" s="67"/>
      <c r="P27" s="11" t="str">
        <f t="shared" si="7"/>
        <v/>
      </c>
      <c r="Q27" s="12" t="str">
        <f t="shared" si="8"/>
        <v/>
      </c>
      <c r="R27" s="12"/>
      <c r="S27" s="12" t="str">
        <f t="shared" si="9"/>
        <v/>
      </c>
      <c r="T27" s="12" t="str">
        <f t="shared" si="9"/>
        <v/>
      </c>
      <c r="U27" s="12" t="str">
        <f t="shared" si="9"/>
        <v/>
      </c>
      <c r="V27" s="12" t="str">
        <f t="shared" si="9"/>
        <v/>
      </c>
      <c r="W27" s="12" t="str">
        <f t="shared" si="9"/>
        <v/>
      </c>
      <c r="X27" s="12" t="str">
        <f t="shared" si="9"/>
        <v/>
      </c>
      <c r="Y27" s="12"/>
      <c r="Z27" s="9" t="str">
        <f t="shared" si="10"/>
        <v/>
      </c>
      <c r="AA27" s="9" t="str">
        <f t="shared" si="10"/>
        <v/>
      </c>
      <c r="AB27" s="9" t="str">
        <f t="shared" si="10"/>
        <v/>
      </c>
      <c r="AC27" s="9" t="str">
        <f t="shared" si="10"/>
        <v/>
      </c>
      <c r="AD27" s="9" t="str">
        <f t="shared" si="10"/>
        <v/>
      </c>
      <c r="AE27" s="9" t="str">
        <f t="shared" si="10"/>
        <v/>
      </c>
      <c r="AF27" s="9"/>
      <c r="AG27" s="12" t="str">
        <f t="shared" si="11"/>
        <v/>
      </c>
      <c r="AH27" s="12" t="str">
        <f t="shared" si="11"/>
        <v/>
      </c>
      <c r="AI27" s="12" t="str">
        <f t="shared" si="11"/>
        <v/>
      </c>
      <c r="AJ27" s="12" t="str">
        <f t="shared" si="11"/>
        <v/>
      </c>
      <c r="AK27" s="12" t="str">
        <f t="shared" si="11"/>
        <v/>
      </c>
      <c r="AL27" s="12" t="str">
        <f t="shared" si="11"/>
        <v/>
      </c>
      <c r="AM27" s="12"/>
      <c r="AN27" s="15" t="str">
        <f t="shared" si="12"/>
        <v/>
      </c>
      <c r="AO27" s="15" t="str">
        <f t="shared" si="12"/>
        <v/>
      </c>
      <c r="AP27" s="15" t="str">
        <f t="shared" si="12"/>
        <v/>
      </c>
      <c r="AQ27" s="15" t="str">
        <f t="shared" si="12"/>
        <v/>
      </c>
      <c r="AR27" s="15" t="str">
        <f t="shared" si="12"/>
        <v/>
      </c>
      <c r="AS27" s="15" t="str">
        <f t="shared" si="12"/>
        <v/>
      </c>
      <c r="AT27" s="15"/>
      <c r="AU27" s="11" t="str">
        <f t="shared" si="13"/>
        <v/>
      </c>
      <c r="AV27" s="11" t="str">
        <f t="shared" si="13"/>
        <v/>
      </c>
      <c r="AW27" s="11" t="str">
        <f t="shared" si="13"/>
        <v/>
      </c>
      <c r="AX27" s="11" t="str">
        <f t="shared" si="13"/>
        <v/>
      </c>
      <c r="AY27" s="11" t="str">
        <f t="shared" si="13"/>
        <v/>
      </c>
      <c r="AZ27" s="11" t="str">
        <f t="shared" si="13"/>
        <v/>
      </c>
      <c r="BA27" s="31"/>
      <c r="BB27" s="11" t="str">
        <f t="shared" si="14"/>
        <v/>
      </c>
      <c r="BC27" s="11" t="str">
        <f t="shared" si="15"/>
        <v/>
      </c>
      <c r="BD27" s="11" t="str">
        <f t="shared" si="15"/>
        <v/>
      </c>
      <c r="BE27" s="11" t="str">
        <f t="shared" si="16"/>
        <v/>
      </c>
      <c r="BF27" s="11" t="str">
        <f t="shared" si="16"/>
        <v/>
      </c>
      <c r="BG27" s="11" t="str">
        <f t="shared" si="16"/>
        <v/>
      </c>
    </row>
    <row r="28" spans="1:59">
      <c r="B28" s="11" t="str">
        <f t="shared" si="1"/>
        <v/>
      </c>
      <c r="C28" s="29"/>
      <c r="D28" s="65" t="str">
        <f t="shared" si="2"/>
        <v/>
      </c>
      <c r="E28" s="10" t="str">
        <f t="shared" si="3"/>
        <v/>
      </c>
      <c r="F28" s="10" t="str">
        <f t="shared" si="4"/>
        <v/>
      </c>
      <c r="G28" s="31" t="str">
        <f t="shared" si="5"/>
        <v/>
      </c>
      <c r="H28" s="11" t="str">
        <f t="shared" si="6"/>
        <v/>
      </c>
      <c r="I28" s="61"/>
      <c r="J28" s="61"/>
      <c r="K28" s="61"/>
      <c r="L28" s="61"/>
      <c r="M28" s="61"/>
      <c r="N28" s="61"/>
      <c r="O28" s="67"/>
      <c r="P28" s="11" t="str">
        <f t="shared" si="7"/>
        <v/>
      </c>
      <c r="Q28" s="12" t="str">
        <f t="shared" si="8"/>
        <v/>
      </c>
      <c r="R28" s="12"/>
      <c r="S28" s="12" t="str">
        <f t="shared" si="9"/>
        <v/>
      </c>
      <c r="T28" s="12" t="str">
        <f t="shared" si="9"/>
        <v/>
      </c>
      <c r="U28" s="12" t="str">
        <f t="shared" si="9"/>
        <v/>
      </c>
      <c r="V28" s="12" t="str">
        <f t="shared" si="9"/>
        <v/>
      </c>
      <c r="W28" s="12" t="str">
        <f t="shared" si="9"/>
        <v/>
      </c>
      <c r="X28" s="12" t="str">
        <f t="shared" si="9"/>
        <v/>
      </c>
      <c r="Y28" s="12"/>
      <c r="Z28" s="9" t="str">
        <f t="shared" si="10"/>
        <v/>
      </c>
      <c r="AA28" s="9" t="str">
        <f t="shared" si="10"/>
        <v/>
      </c>
      <c r="AB28" s="9" t="str">
        <f t="shared" si="10"/>
        <v/>
      </c>
      <c r="AC28" s="9" t="str">
        <f t="shared" si="10"/>
        <v/>
      </c>
      <c r="AD28" s="9" t="str">
        <f t="shared" si="10"/>
        <v/>
      </c>
      <c r="AE28" s="9" t="str">
        <f t="shared" si="10"/>
        <v/>
      </c>
      <c r="AF28" s="9"/>
      <c r="AG28" s="12" t="str">
        <f t="shared" si="11"/>
        <v/>
      </c>
      <c r="AH28" s="12" t="str">
        <f t="shared" si="11"/>
        <v/>
      </c>
      <c r="AI28" s="12" t="str">
        <f t="shared" si="11"/>
        <v/>
      </c>
      <c r="AJ28" s="12" t="str">
        <f t="shared" si="11"/>
        <v/>
      </c>
      <c r="AK28" s="12" t="str">
        <f t="shared" si="11"/>
        <v/>
      </c>
      <c r="AL28" s="12" t="str">
        <f t="shared" si="11"/>
        <v/>
      </c>
      <c r="AM28" s="12"/>
      <c r="AN28" s="15" t="str">
        <f t="shared" si="12"/>
        <v/>
      </c>
      <c r="AO28" s="15" t="str">
        <f t="shared" si="12"/>
        <v/>
      </c>
      <c r="AP28" s="15" t="str">
        <f t="shared" si="12"/>
        <v/>
      </c>
      <c r="AQ28" s="15" t="str">
        <f t="shared" si="12"/>
        <v/>
      </c>
      <c r="AR28" s="15" t="str">
        <f t="shared" si="12"/>
        <v/>
      </c>
      <c r="AS28" s="15" t="str">
        <f t="shared" si="12"/>
        <v/>
      </c>
      <c r="AT28" s="15"/>
      <c r="AU28" s="11" t="str">
        <f t="shared" si="13"/>
        <v/>
      </c>
      <c r="AV28" s="11" t="str">
        <f t="shared" si="13"/>
        <v/>
      </c>
      <c r="AW28" s="11" t="str">
        <f t="shared" si="13"/>
        <v/>
      </c>
      <c r="AX28" s="11" t="str">
        <f t="shared" si="13"/>
        <v/>
      </c>
      <c r="AY28" s="11" t="str">
        <f t="shared" si="13"/>
        <v/>
      </c>
      <c r="AZ28" s="11" t="str">
        <f t="shared" si="13"/>
        <v/>
      </c>
      <c r="BA28" s="31"/>
      <c r="BB28" s="11" t="str">
        <f t="shared" si="14"/>
        <v/>
      </c>
      <c r="BC28" s="11" t="str">
        <f t="shared" si="15"/>
        <v/>
      </c>
      <c r="BD28" s="11" t="str">
        <f t="shared" si="15"/>
        <v/>
      </c>
      <c r="BE28" s="11" t="str">
        <f t="shared" si="16"/>
        <v/>
      </c>
      <c r="BF28" s="11" t="str">
        <f t="shared" si="16"/>
        <v/>
      </c>
      <c r="BG28" s="11" t="str">
        <f t="shared" si="16"/>
        <v/>
      </c>
    </row>
    <row r="29" spans="1:59">
      <c r="B29" s="11" t="str">
        <f t="shared" si="1"/>
        <v/>
      </c>
      <c r="C29" s="29"/>
      <c r="D29" s="65" t="str">
        <f t="shared" si="2"/>
        <v/>
      </c>
      <c r="E29" s="10" t="str">
        <f t="shared" si="3"/>
        <v/>
      </c>
      <c r="F29" s="10" t="str">
        <f t="shared" si="4"/>
        <v/>
      </c>
      <c r="G29" s="31" t="str">
        <f t="shared" si="5"/>
        <v/>
      </c>
      <c r="H29" s="11" t="str">
        <f t="shared" si="6"/>
        <v/>
      </c>
      <c r="I29" s="61"/>
      <c r="J29" s="61"/>
      <c r="K29" s="61"/>
      <c r="L29" s="61"/>
      <c r="M29" s="61"/>
      <c r="N29" s="61"/>
      <c r="O29" s="67"/>
      <c r="P29" s="11" t="str">
        <f t="shared" si="7"/>
        <v/>
      </c>
      <c r="Q29" s="12" t="str">
        <f t="shared" si="8"/>
        <v/>
      </c>
      <c r="R29" s="12"/>
      <c r="S29" s="12" t="str">
        <f t="shared" si="9"/>
        <v/>
      </c>
      <c r="T29" s="12" t="str">
        <f t="shared" si="9"/>
        <v/>
      </c>
      <c r="U29" s="12" t="str">
        <f t="shared" si="9"/>
        <v/>
      </c>
      <c r="V29" s="12" t="str">
        <f t="shared" si="9"/>
        <v/>
      </c>
      <c r="W29" s="12" t="str">
        <f t="shared" si="9"/>
        <v/>
      </c>
      <c r="X29" s="12" t="str">
        <f t="shared" si="9"/>
        <v/>
      </c>
      <c r="Y29" s="12"/>
      <c r="Z29" s="9" t="str">
        <f t="shared" si="10"/>
        <v/>
      </c>
      <c r="AA29" s="9" t="str">
        <f t="shared" si="10"/>
        <v/>
      </c>
      <c r="AB29" s="9" t="str">
        <f t="shared" si="10"/>
        <v/>
      </c>
      <c r="AC29" s="9" t="str">
        <f t="shared" si="10"/>
        <v/>
      </c>
      <c r="AD29" s="9" t="str">
        <f t="shared" si="10"/>
        <v/>
      </c>
      <c r="AE29" s="9" t="str">
        <f t="shared" si="10"/>
        <v/>
      </c>
      <c r="AF29" s="9"/>
      <c r="AG29" s="12" t="str">
        <f t="shared" si="11"/>
        <v/>
      </c>
      <c r="AH29" s="12" t="str">
        <f t="shared" si="11"/>
        <v/>
      </c>
      <c r="AI29" s="12" t="str">
        <f t="shared" si="11"/>
        <v/>
      </c>
      <c r="AJ29" s="12" t="str">
        <f t="shared" si="11"/>
        <v/>
      </c>
      <c r="AK29" s="12" t="str">
        <f t="shared" si="11"/>
        <v/>
      </c>
      <c r="AL29" s="12" t="str">
        <f t="shared" si="11"/>
        <v/>
      </c>
      <c r="AM29" s="12"/>
      <c r="AN29" s="15" t="str">
        <f t="shared" si="12"/>
        <v/>
      </c>
      <c r="AO29" s="15" t="str">
        <f t="shared" si="12"/>
        <v/>
      </c>
      <c r="AP29" s="15" t="str">
        <f t="shared" si="12"/>
        <v/>
      </c>
      <c r="AQ29" s="15" t="str">
        <f t="shared" si="12"/>
        <v/>
      </c>
      <c r="AR29" s="15" t="str">
        <f t="shared" si="12"/>
        <v/>
      </c>
      <c r="AS29" s="15" t="str">
        <f t="shared" si="12"/>
        <v/>
      </c>
      <c r="AT29" s="15"/>
      <c r="AU29" s="11" t="str">
        <f t="shared" si="13"/>
        <v/>
      </c>
      <c r="AV29" s="11" t="str">
        <f t="shared" si="13"/>
        <v/>
      </c>
      <c r="AW29" s="11" t="str">
        <f t="shared" si="13"/>
        <v/>
      </c>
      <c r="AX29" s="11" t="str">
        <f t="shared" si="13"/>
        <v/>
      </c>
      <c r="AY29" s="11" t="str">
        <f t="shared" si="13"/>
        <v/>
      </c>
      <c r="AZ29" s="11" t="str">
        <f t="shared" si="13"/>
        <v/>
      </c>
      <c r="BA29" s="31"/>
      <c r="BB29" s="11" t="str">
        <f t="shared" si="14"/>
        <v/>
      </c>
      <c r="BC29" s="11" t="str">
        <f t="shared" si="15"/>
        <v/>
      </c>
      <c r="BD29" s="11" t="str">
        <f t="shared" si="15"/>
        <v/>
      </c>
      <c r="BE29" s="11" t="str">
        <f t="shared" si="16"/>
        <v/>
      </c>
      <c r="BF29" s="11" t="str">
        <f t="shared" si="16"/>
        <v/>
      </c>
      <c r="BG29" s="11" t="str">
        <f t="shared" si="16"/>
        <v/>
      </c>
    </row>
    <row r="30" spans="1:59">
      <c r="B30" s="11" t="str">
        <f t="shared" si="1"/>
        <v/>
      </c>
      <c r="C30" s="29"/>
      <c r="D30" s="65" t="str">
        <f t="shared" si="2"/>
        <v/>
      </c>
      <c r="E30" s="10" t="str">
        <f t="shared" si="3"/>
        <v/>
      </c>
      <c r="F30" s="10" t="str">
        <f t="shared" si="4"/>
        <v/>
      </c>
      <c r="G30" s="31" t="str">
        <f t="shared" si="5"/>
        <v/>
      </c>
      <c r="H30" s="11" t="str">
        <f t="shared" si="6"/>
        <v/>
      </c>
      <c r="I30" s="61"/>
      <c r="J30" s="61"/>
      <c r="K30" s="61"/>
      <c r="L30" s="61"/>
      <c r="M30" s="61"/>
      <c r="N30" s="61"/>
      <c r="O30" s="67"/>
      <c r="P30" s="11" t="str">
        <f t="shared" si="7"/>
        <v/>
      </c>
      <c r="Q30" s="12" t="str">
        <f t="shared" si="8"/>
        <v/>
      </c>
      <c r="R30" s="12"/>
      <c r="S30" s="12" t="str">
        <f t="shared" si="9"/>
        <v/>
      </c>
      <c r="T30" s="12" t="str">
        <f t="shared" si="9"/>
        <v/>
      </c>
      <c r="U30" s="12" t="str">
        <f t="shared" si="9"/>
        <v/>
      </c>
      <c r="V30" s="12" t="str">
        <f t="shared" si="9"/>
        <v/>
      </c>
      <c r="W30" s="12" t="str">
        <f t="shared" si="9"/>
        <v/>
      </c>
      <c r="X30" s="12" t="str">
        <f t="shared" si="9"/>
        <v/>
      </c>
      <c r="Y30" s="12"/>
      <c r="Z30" s="9" t="str">
        <f t="shared" si="10"/>
        <v/>
      </c>
      <c r="AA30" s="9" t="str">
        <f t="shared" si="10"/>
        <v/>
      </c>
      <c r="AB30" s="9" t="str">
        <f t="shared" si="10"/>
        <v/>
      </c>
      <c r="AC30" s="9" t="str">
        <f t="shared" si="10"/>
        <v/>
      </c>
      <c r="AD30" s="9" t="str">
        <f t="shared" si="10"/>
        <v/>
      </c>
      <c r="AE30" s="9" t="str">
        <f t="shared" si="10"/>
        <v/>
      </c>
      <c r="AF30" s="9"/>
      <c r="AG30" s="12" t="str">
        <f t="shared" si="11"/>
        <v/>
      </c>
      <c r="AH30" s="12" t="str">
        <f t="shared" si="11"/>
        <v/>
      </c>
      <c r="AI30" s="12" t="str">
        <f t="shared" si="11"/>
        <v/>
      </c>
      <c r="AJ30" s="12" t="str">
        <f t="shared" si="11"/>
        <v/>
      </c>
      <c r="AK30" s="12" t="str">
        <f t="shared" si="11"/>
        <v/>
      </c>
      <c r="AL30" s="12" t="str">
        <f t="shared" si="11"/>
        <v/>
      </c>
      <c r="AM30" s="12"/>
      <c r="AN30" s="15" t="str">
        <f t="shared" si="12"/>
        <v/>
      </c>
      <c r="AO30" s="15" t="str">
        <f t="shared" si="12"/>
        <v/>
      </c>
      <c r="AP30" s="15" t="str">
        <f t="shared" si="12"/>
        <v/>
      </c>
      <c r="AQ30" s="15" t="str">
        <f t="shared" si="12"/>
        <v/>
      </c>
      <c r="AR30" s="15" t="str">
        <f t="shared" si="12"/>
        <v/>
      </c>
      <c r="AS30" s="15" t="str">
        <f t="shared" si="12"/>
        <v/>
      </c>
      <c r="AT30" s="15"/>
      <c r="AU30" s="11" t="str">
        <f t="shared" si="13"/>
        <v/>
      </c>
      <c r="AV30" s="11" t="str">
        <f t="shared" si="13"/>
        <v/>
      </c>
      <c r="AW30" s="11" t="str">
        <f t="shared" si="13"/>
        <v/>
      </c>
      <c r="AX30" s="11" t="str">
        <f t="shared" si="13"/>
        <v/>
      </c>
      <c r="AY30" s="11" t="str">
        <f t="shared" si="13"/>
        <v/>
      </c>
      <c r="AZ30" s="11" t="str">
        <f t="shared" si="13"/>
        <v/>
      </c>
      <c r="BA30" s="31"/>
      <c r="BB30" s="11" t="str">
        <f t="shared" si="14"/>
        <v/>
      </c>
      <c r="BC30" s="11" t="str">
        <f t="shared" si="15"/>
        <v/>
      </c>
      <c r="BD30" s="11" t="str">
        <f t="shared" si="15"/>
        <v/>
      </c>
      <c r="BE30" s="11" t="str">
        <f t="shared" si="16"/>
        <v/>
      </c>
      <c r="BF30" s="11" t="str">
        <f t="shared" si="16"/>
        <v/>
      </c>
      <c r="BG30" s="11" t="str">
        <f t="shared" si="16"/>
        <v/>
      </c>
    </row>
    <row r="31" spans="1:59">
      <c r="B31" s="11" t="str">
        <f t="shared" si="1"/>
        <v/>
      </c>
      <c r="C31" s="29"/>
      <c r="D31" s="65" t="str">
        <f t="shared" si="2"/>
        <v/>
      </c>
      <c r="E31" s="10" t="str">
        <f t="shared" si="3"/>
        <v/>
      </c>
      <c r="F31" s="10" t="str">
        <f t="shared" si="4"/>
        <v/>
      </c>
      <c r="G31" s="31" t="str">
        <f t="shared" si="5"/>
        <v/>
      </c>
      <c r="H31" s="11" t="str">
        <f t="shared" si="6"/>
        <v/>
      </c>
      <c r="I31" s="61"/>
      <c r="J31" s="61"/>
      <c r="K31" s="61"/>
      <c r="L31" s="61"/>
      <c r="M31" s="61"/>
      <c r="N31" s="61"/>
      <c r="O31" s="67"/>
      <c r="P31" s="11" t="str">
        <f t="shared" si="7"/>
        <v/>
      </c>
      <c r="Q31" s="12" t="str">
        <f t="shared" si="8"/>
        <v/>
      </c>
      <c r="R31" s="12"/>
      <c r="S31" s="12" t="str">
        <f t="shared" si="9"/>
        <v/>
      </c>
      <c r="T31" s="12" t="str">
        <f t="shared" si="9"/>
        <v/>
      </c>
      <c r="U31" s="12" t="str">
        <f t="shared" si="9"/>
        <v/>
      </c>
      <c r="V31" s="12" t="str">
        <f t="shared" si="9"/>
        <v/>
      </c>
      <c r="W31" s="12" t="str">
        <f t="shared" si="9"/>
        <v/>
      </c>
      <c r="X31" s="12" t="str">
        <f t="shared" si="9"/>
        <v/>
      </c>
      <c r="Y31" s="12"/>
      <c r="Z31" s="9" t="str">
        <f t="shared" si="10"/>
        <v/>
      </c>
      <c r="AA31" s="9" t="str">
        <f t="shared" si="10"/>
        <v/>
      </c>
      <c r="AB31" s="9" t="str">
        <f t="shared" si="10"/>
        <v/>
      </c>
      <c r="AC31" s="9" t="str">
        <f t="shared" si="10"/>
        <v/>
      </c>
      <c r="AD31" s="9" t="str">
        <f t="shared" si="10"/>
        <v/>
      </c>
      <c r="AE31" s="9" t="str">
        <f t="shared" si="10"/>
        <v/>
      </c>
      <c r="AF31" s="9"/>
      <c r="AG31" s="12" t="str">
        <f t="shared" si="11"/>
        <v/>
      </c>
      <c r="AH31" s="12" t="str">
        <f t="shared" si="11"/>
        <v/>
      </c>
      <c r="AI31" s="12" t="str">
        <f t="shared" si="11"/>
        <v/>
      </c>
      <c r="AJ31" s="12" t="str">
        <f t="shared" si="11"/>
        <v/>
      </c>
      <c r="AK31" s="12" t="str">
        <f t="shared" si="11"/>
        <v/>
      </c>
      <c r="AL31" s="12" t="str">
        <f t="shared" si="11"/>
        <v/>
      </c>
      <c r="AM31" s="12"/>
      <c r="AN31" s="15" t="str">
        <f t="shared" si="12"/>
        <v/>
      </c>
      <c r="AO31" s="15" t="str">
        <f t="shared" si="12"/>
        <v/>
      </c>
      <c r="AP31" s="15" t="str">
        <f t="shared" si="12"/>
        <v/>
      </c>
      <c r="AQ31" s="15" t="str">
        <f t="shared" si="12"/>
        <v/>
      </c>
      <c r="AR31" s="15" t="str">
        <f t="shared" si="12"/>
        <v/>
      </c>
      <c r="AS31" s="15" t="str">
        <f t="shared" si="12"/>
        <v/>
      </c>
      <c r="AT31" s="15"/>
      <c r="AU31" s="11" t="str">
        <f t="shared" si="13"/>
        <v/>
      </c>
      <c r="AV31" s="11" t="str">
        <f t="shared" si="13"/>
        <v/>
      </c>
      <c r="AW31" s="11" t="str">
        <f t="shared" si="13"/>
        <v/>
      </c>
      <c r="AX31" s="11" t="str">
        <f t="shared" si="13"/>
        <v/>
      </c>
      <c r="AY31" s="11" t="str">
        <f t="shared" si="13"/>
        <v/>
      </c>
      <c r="AZ31" s="11" t="str">
        <f t="shared" si="13"/>
        <v/>
      </c>
      <c r="BA31" s="31"/>
      <c r="BB31" s="11" t="str">
        <f t="shared" si="14"/>
        <v/>
      </c>
      <c r="BC31" s="11" t="str">
        <f t="shared" si="15"/>
        <v/>
      </c>
      <c r="BD31" s="11" t="str">
        <f t="shared" si="15"/>
        <v/>
      </c>
      <c r="BE31" s="11" t="str">
        <f t="shared" si="16"/>
        <v/>
      </c>
      <c r="BF31" s="11" t="str">
        <f t="shared" si="16"/>
        <v/>
      </c>
      <c r="BG31" s="11" t="str">
        <f t="shared" si="16"/>
        <v/>
      </c>
    </row>
    <row r="32" spans="1:59">
      <c r="B32" s="11" t="str">
        <f t="shared" si="1"/>
        <v/>
      </c>
      <c r="C32" s="29"/>
      <c r="D32" s="65" t="str">
        <f t="shared" si="2"/>
        <v/>
      </c>
      <c r="E32" s="10" t="str">
        <f t="shared" si="3"/>
        <v/>
      </c>
      <c r="F32" s="10" t="str">
        <f t="shared" si="4"/>
        <v/>
      </c>
      <c r="G32" s="31" t="str">
        <f t="shared" si="5"/>
        <v/>
      </c>
      <c r="H32" s="11" t="str">
        <f t="shared" si="6"/>
        <v/>
      </c>
      <c r="I32" s="61"/>
      <c r="J32" s="61"/>
      <c r="K32" s="61"/>
      <c r="L32" s="61"/>
      <c r="M32" s="61"/>
      <c r="N32" s="61"/>
      <c r="O32" s="67"/>
      <c r="P32" s="11" t="str">
        <f t="shared" si="7"/>
        <v/>
      </c>
      <c r="Q32" s="12" t="str">
        <f t="shared" si="8"/>
        <v/>
      </c>
      <c r="R32" s="12"/>
      <c r="S32" s="12" t="str">
        <f t="shared" si="9"/>
        <v/>
      </c>
      <c r="T32" s="12" t="str">
        <f t="shared" si="9"/>
        <v/>
      </c>
      <c r="U32" s="12" t="str">
        <f t="shared" si="9"/>
        <v/>
      </c>
      <c r="V32" s="12" t="str">
        <f t="shared" si="9"/>
        <v/>
      </c>
      <c r="W32" s="12" t="str">
        <f t="shared" si="9"/>
        <v/>
      </c>
      <c r="X32" s="12" t="str">
        <f t="shared" si="9"/>
        <v/>
      </c>
      <c r="Y32" s="12"/>
      <c r="Z32" s="9" t="str">
        <f t="shared" si="10"/>
        <v/>
      </c>
      <c r="AA32" s="9" t="str">
        <f t="shared" si="10"/>
        <v/>
      </c>
      <c r="AB32" s="9" t="str">
        <f t="shared" si="10"/>
        <v/>
      </c>
      <c r="AC32" s="9" t="str">
        <f t="shared" si="10"/>
        <v/>
      </c>
      <c r="AD32" s="9" t="str">
        <f t="shared" si="10"/>
        <v/>
      </c>
      <c r="AE32" s="9" t="str">
        <f t="shared" si="10"/>
        <v/>
      </c>
      <c r="AF32" s="9"/>
      <c r="AG32" s="12" t="str">
        <f t="shared" si="11"/>
        <v/>
      </c>
      <c r="AH32" s="12" t="str">
        <f t="shared" si="11"/>
        <v/>
      </c>
      <c r="AI32" s="12" t="str">
        <f t="shared" si="11"/>
        <v/>
      </c>
      <c r="AJ32" s="12" t="str">
        <f t="shared" si="11"/>
        <v/>
      </c>
      <c r="AK32" s="12" t="str">
        <f t="shared" si="11"/>
        <v/>
      </c>
      <c r="AL32" s="12" t="str">
        <f t="shared" si="11"/>
        <v/>
      </c>
      <c r="AM32" s="12"/>
      <c r="AN32" s="15" t="str">
        <f t="shared" si="12"/>
        <v/>
      </c>
      <c r="AO32" s="15" t="str">
        <f t="shared" si="12"/>
        <v/>
      </c>
      <c r="AP32" s="15" t="str">
        <f t="shared" si="12"/>
        <v/>
      </c>
      <c r="AQ32" s="15" t="str">
        <f t="shared" si="12"/>
        <v/>
      </c>
      <c r="AR32" s="15" t="str">
        <f t="shared" si="12"/>
        <v/>
      </c>
      <c r="AS32" s="15" t="str">
        <f t="shared" si="12"/>
        <v/>
      </c>
      <c r="AT32" s="15"/>
      <c r="AU32" s="11" t="str">
        <f t="shared" si="13"/>
        <v/>
      </c>
      <c r="AV32" s="11" t="str">
        <f t="shared" si="13"/>
        <v/>
      </c>
      <c r="AW32" s="11" t="str">
        <f t="shared" si="13"/>
        <v/>
      </c>
      <c r="AX32" s="11" t="str">
        <f t="shared" si="13"/>
        <v/>
      </c>
      <c r="AY32" s="11" t="str">
        <f t="shared" si="13"/>
        <v/>
      </c>
      <c r="AZ32" s="11" t="str">
        <f t="shared" si="13"/>
        <v/>
      </c>
      <c r="BA32" s="31"/>
      <c r="BB32" s="11" t="str">
        <f t="shared" si="14"/>
        <v/>
      </c>
      <c r="BC32" s="11" t="str">
        <f t="shared" si="15"/>
        <v/>
      </c>
      <c r="BD32" s="11" t="str">
        <f t="shared" si="15"/>
        <v/>
      </c>
      <c r="BE32" s="11" t="str">
        <f t="shared" si="16"/>
        <v/>
      </c>
      <c r="BF32" s="11" t="str">
        <f t="shared" si="16"/>
        <v/>
      </c>
      <c r="BG32" s="11" t="str">
        <f t="shared" si="16"/>
        <v/>
      </c>
    </row>
    <row r="33" spans="2:59">
      <c r="B33" s="11" t="str">
        <f t="shared" si="1"/>
        <v/>
      </c>
      <c r="C33" s="29"/>
      <c r="D33" s="65" t="str">
        <f t="shared" si="2"/>
        <v/>
      </c>
      <c r="E33" s="10" t="str">
        <f t="shared" si="3"/>
        <v/>
      </c>
      <c r="F33" s="10" t="str">
        <f t="shared" si="4"/>
        <v/>
      </c>
      <c r="G33" s="31" t="str">
        <f t="shared" si="5"/>
        <v/>
      </c>
      <c r="H33" s="11" t="str">
        <f t="shared" si="6"/>
        <v/>
      </c>
      <c r="I33" s="61"/>
      <c r="J33" s="61"/>
      <c r="K33" s="61"/>
      <c r="L33" s="61"/>
      <c r="M33" s="61"/>
      <c r="N33" s="61"/>
      <c r="O33" s="67"/>
      <c r="P33" s="11" t="str">
        <f t="shared" si="7"/>
        <v/>
      </c>
      <c r="Q33" s="12" t="str">
        <f t="shared" si="8"/>
        <v/>
      </c>
      <c r="R33" s="12"/>
      <c r="S33" s="12" t="str">
        <f t="shared" si="9"/>
        <v/>
      </c>
      <c r="T33" s="12" t="str">
        <f t="shared" si="9"/>
        <v/>
      </c>
      <c r="U33" s="12" t="str">
        <f t="shared" si="9"/>
        <v/>
      </c>
      <c r="V33" s="12" t="str">
        <f t="shared" si="9"/>
        <v/>
      </c>
      <c r="W33" s="12" t="str">
        <f t="shared" si="9"/>
        <v/>
      </c>
      <c r="X33" s="12" t="str">
        <f t="shared" si="9"/>
        <v/>
      </c>
      <c r="Y33" s="12"/>
      <c r="Z33" s="9" t="str">
        <f t="shared" si="10"/>
        <v/>
      </c>
      <c r="AA33" s="9" t="str">
        <f t="shared" si="10"/>
        <v/>
      </c>
      <c r="AB33" s="9" t="str">
        <f t="shared" si="10"/>
        <v/>
      </c>
      <c r="AC33" s="9" t="str">
        <f t="shared" si="10"/>
        <v/>
      </c>
      <c r="AD33" s="9" t="str">
        <f t="shared" si="10"/>
        <v/>
      </c>
      <c r="AE33" s="9" t="str">
        <f t="shared" si="10"/>
        <v/>
      </c>
      <c r="AF33" s="9"/>
      <c r="AG33" s="12" t="str">
        <f t="shared" si="11"/>
        <v/>
      </c>
      <c r="AH33" s="12" t="str">
        <f t="shared" si="11"/>
        <v/>
      </c>
      <c r="AI33" s="12" t="str">
        <f t="shared" si="11"/>
        <v/>
      </c>
      <c r="AJ33" s="12" t="str">
        <f t="shared" si="11"/>
        <v/>
      </c>
      <c r="AK33" s="12" t="str">
        <f t="shared" si="11"/>
        <v/>
      </c>
      <c r="AL33" s="12" t="str">
        <f t="shared" si="11"/>
        <v/>
      </c>
      <c r="AM33" s="12"/>
      <c r="AN33" s="15" t="str">
        <f t="shared" si="12"/>
        <v/>
      </c>
      <c r="AO33" s="15" t="str">
        <f t="shared" si="12"/>
        <v/>
      </c>
      <c r="AP33" s="15" t="str">
        <f t="shared" si="12"/>
        <v/>
      </c>
      <c r="AQ33" s="15" t="str">
        <f t="shared" si="12"/>
        <v/>
      </c>
      <c r="AR33" s="15" t="str">
        <f t="shared" si="12"/>
        <v/>
      </c>
      <c r="AS33" s="15" t="str">
        <f t="shared" si="12"/>
        <v/>
      </c>
      <c r="AT33" s="15"/>
      <c r="AU33" s="11" t="str">
        <f t="shared" si="13"/>
        <v/>
      </c>
      <c r="AV33" s="11" t="str">
        <f t="shared" si="13"/>
        <v/>
      </c>
      <c r="AW33" s="11" t="str">
        <f t="shared" si="13"/>
        <v/>
      </c>
      <c r="AX33" s="11" t="str">
        <f t="shared" si="13"/>
        <v/>
      </c>
      <c r="AY33" s="11" t="str">
        <f t="shared" si="13"/>
        <v/>
      </c>
      <c r="AZ33" s="11" t="str">
        <f t="shared" si="13"/>
        <v/>
      </c>
      <c r="BA33" s="31"/>
      <c r="BB33" s="11" t="str">
        <f t="shared" si="14"/>
        <v/>
      </c>
      <c r="BC33" s="11" t="str">
        <f t="shared" si="15"/>
        <v/>
      </c>
      <c r="BD33" s="11" t="str">
        <f t="shared" si="15"/>
        <v/>
      </c>
      <c r="BE33" s="11" t="str">
        <f t="shared" si="16"/>
        <v/>
      </c>
      <c r="BF33" s="11" t="str">
        <f t="shared" si="16"/>
        <v/>
      </c>
      <c r="BG33" s="11" t="str">
        <f t="shared" si="16"/>
        <v/>
      </c>
    </row>
    <row r="34" spans="2:59">
      <c r="B34" s="11" t="str">
        <f t="shared" si="1"/>
        <v/>
      </c>
      <c r="C34" s="29"/>
      <c r="D34" s="65" t="str">
        <f t="shared" si="2"/>
        <v/>
      </c>
      <c r="E34" s="10" t="str">
        <f t="shared" si="3"/>
        <v/>
      </c>
      <c r="F34" s="10" t="str">
        <f t="shared" si="4"/>
        <v/>
      </c>
      <c r="G34" s="31" t="str">
        <f t="shared" si="5"/>
        <v/>
      </c>
      <c r="H34" s="11" t="str">
        <f t="shared" si="6"/>
        <v/>
      </c>
      <c r="I34" s="61"/>
      <c r="J34" s="61"/>
      <c r="K34" s="61"/>
      <c r="L34" s="61"/>
      <c r="M34" s="61"/>
      <c r="N34" s="61"/>
      <c r="O34" s="67"/>
      <c r="P34" s="11" t="str">
        <f t="shared" si="7"/>
        <v/>
      </c>
      <c r="Q34" s="12" t="str">
        <f t="shared" si="8"/>
        <v/>
      </c>
      <c r="R34" s="12"/>
      <c r="S34" s="12" t="str">
        <f t="shared" si="9"/>
        <v/>
      </c>
      <c r="T34" s="12" t="str">
        <f t="shared" si="9"/>
        <v/>
      </c>
      <c r="U34" s="12" t="str">
        <f t="shared" si="9"/>
        <v/>
      </c>
      <c r="V34" s="12" t="str">
        <f t="shared" si="9"/>
        <v/>
      </c>
      <c r="W34" s="12" t="str">
        <f t="shared" si="9"/>
        <v/>
      </c>
      <c r="X34" s="12" t="str">
        <f t="shared" si="9"/>
        <v/>
      </c>
      <c r="Y34" s="12"/>
      <c r="Z34" s="9" t="str">
        <f t="shared" si="10"/>
        <v/>
      </c>
      <c r="AA34" s="9" t="str">
        <f t="shared" si="10"/>
        <v/>
      </c>
      <c r="AB34" s="9" t="str">
        <f t="shared" si="10"/>
        <v/>
      </c>
      <c r="AC34" s="9" t="str">
        <f t="shared" si="10"/>
        <v/>
      </c>
      <c r="AD34" s="9" t="str">
        <f t="shared" si="10"/>
        <v/>
      </c>
      <c r="AE34" s="9" t="str">
        <f t="shared" si="10"/>
        <v/>
      </c>
      <c r="AF34" s="9"/>
      <c r="AG34" s="12" t="str">
        <f t="shared" si="11"/>
        <v/>
      </c>
      <c r="AH34" s="12" t="str">
        <f t="shared" si="11"/>
        <v/>
      </c>
      <c r="AI34" s="12" t="str">
        <f t="shared" si="11"/>
        <v/>
      </c>
      <c r="AJ34" s="12" t="str">
        <f t="shared" si="11"/>
        <v/>
      </c>
      <c r="AK34" s="12" t="str">
        <f t="shared" si="11"/>
        <v/>
      </c>
      <c r="AL34" s="12" t="str">
        <f t="shared" si="11"/>
        <v/>
      </c>
      <c r="AM34" s="12"/>
      <c r="AN34" s="15" t="str">
        <f t="shared" si="12"/>
        <v/>
      </c>
      <c r="AO34" s="15" t="str">
        <f t="shared" si="12"/>
        <v/>
      </c>
      <c r="AP34" s="15" t="str">
        <f t="shared" si="12"/>
        <v/>
      </c>
      <c r="AQ34" s="15" t="str">
        <f t="shared" si="12"/>
        <v/>
      </c>
      <c r="AR34" s="15" t="str">
        <f t="shared" si="12"/>
        <v/>
      </c>
      <c r="AS34" s="15" t="str">
        <f t="shared" si="12"/>
        <v/>
      </c>
      <c r="AT34" s="15"/>
      <c r="AU34" s="11" t="str">
        <f t="shared" si="13"/>
        <v/>
      </c>
      <c r="AV34" s="11" t="str">
        <f t="shared" si="13"/>
        <v/>
      </c>
      <c r="AW34" s="11" t="str">
        <f t="shared" si="13"/>
        <v/>
      </c>
      <c r="AX34" s="11" t="str">
        <f t="shared" si="13"/>
        <v/>
      </c>
      <c r="AY34" s="11" t="str">
        <f t="shared" si="13"/>
        <v/>
      </c>
      <c r="AZ34" s="11" t="str">
        <f t="shared" si="13"/>
        <v/>
      </c>
      <c r="BA34" s="31"/>
      <c r="BB34" s="11" t="str">
        <f t="shared" si="14"/>
        <v/>
      </c>
      <c r="BC34" s="11" t="str">
        <f t="shared" si="15"/>
        <v/>
      </c>
      <c r="BD34" s="11" t="str">
        <f t="shared" si="15"/>
        <v/>
      </c>
      <c r="BE34" s="11" t="str">
        <f t="shared" si="16"/>
        <v/>
      </c>
      <c r="BF34" s="11" t="str">
        <f t="shared" si="16"/>
        <v/>
      </c>
      <c r="BG34" s="11" t="str">
        <f t="shared" si="16"/>
        <v/>
      </c>
    </row>
    <row r="35" spans="2:59">
      <c r="B35" s="11" t="str">
        <f t="shared" si="1"/>
        <v/>
      </c>
      <c r="C35" s="29"/>
      <c r="D35" s="65" t="str">
        <f t="shared" si="2"/>
        <v/>
      </c>
      <c r="E35" s="10" t="str">
        <f t="shared" si="3"/>
        <v/>
      </c>
      <c r="F35" s="10" t="str">
        <f t="shared" si="4"/>
        <v/>
      </c>
      <c r="G35" s="31" t="str">
        <f t="shared" si="5"/>
        <v/>
      </c>
      <c r="H35" s="11" t="str">
        <f t="shared" si="6"/>
        <v/>
      </c>
      <c r="I35" s="61"/>
      <c r="J35" s="61"/>
      <c r="K35" s="61"/>
      <c r="L35" s="61"/>
      <c r="M35" s="61"/>
      <c r="N35" s="61"/>
      <c r="O35" s="67"/>
      <c r="P35" s="11" t="str">
        <f t="shared" si="7"/>
        <v/>
      </c>
      <c r="Q35" s="12" t="str">
        <f t="shared" si="8"/>
        <v/>
      </c>
      <c r="R35" s="12"/>
      <c r="S35" s="12" t="str">
        <f t="shared" si="9"/>
        <v/>
      </c>
      <c r="T35" s="12" t="str">
        <f t="shared" si="9"/>
        <v/>
      </c>
      <c r="U35" s="12" t="str">
        <f t="shared" si="9"/>
        <v/>
      </c>
      <c r="V35" s="12" t="str">
        <f t="shared" si="9"/>
        <v/>
      </c>
      <c r="W35" s="12" t="str">
        <f t="shared" si="9"/>
        <v/>
      </c>
      <c r="X35" s="12" t="str">
        <f t="shared" si="9"/>
        <v/>
      </c>
      <c r="Y35" s="12"/>
      <c r="Z35" s="9" t="str">
        <f t="shared" si="10"/>
        <v/>
      </c>
      <c r="AA35" s="9" t="str">
        <f t="shared" si="10"/>
        <v/>
      </c>
      <c r="AB35" s="9" t="str">
        <f t="shared" si="10"/>
        <v/>
      </c>
      <c r="AC35" s="9" t="str">
        <f t="shared" si="10"/>
        <v/>
      </c>
      <c r="AD35" s="9" t="str">
        <f t="shared" si="10"/>
        <v/>
      </c>
      <c r="AE35" s="9" t="str">
        <f t="shared" si="10"/>
        <v/>
      </c>
      <c r="AF35" s="9"/>
      <c r="AG35" s="12" t="str">
        <f t="shared" si="11"/>
        <v/>
      </c>
      <c r="AH35" s="12" t="str">
        <f t="shared" si="11"/>
        <v/>
      </c>
      <c r="AI35" s="12" t="str">
        <f t="shared" si="11"/>
        <v/>
      </c>
      <c r="AJ35" s="12" t="str">
        <f t="shared" si="11"/>
        <v/>
      </c>
      <c r="AK35" s="12" t="str">
        <f t="shared" si="11"/>
        <v/>
      </c>
      <c r="AL35" s="12" t="str">
        <f t="shared" si="11"/>
        <v/>
      </c>
      <c r="AM35" s="12"/>
      <c r="AN35" s="15" t="str">
        <f t="shared" si="12"/>
        <v/>
      </c>
      <c r="AO35" s="15" t="str">
        <f t="shared" si="12"/>
        <v/>
      </c>
      <c r="AP35" s="15" t="str">
        <f t="shared" si="12"/>
        <v/>
      </c>
      <c r="AQ35" s="15" t="str">
        <f t="shared" si="12"/>
        <v/>
      </c>
      <c r="AR35" s="15" t="str">
        <f t="shared" si="12"/>
        <v/>
      </c>
      <c r="AS35" s="15" t="str">
        <f t="shared" si="12"/>
        <v/>
      </c>
      <c r="AT35" s="15"/>
      <c r="AU35" s="11" t="str">
        <f t="shared" si="13"/>
        <v/>
      </c>
      <c r="AV35" s="11" t="str">
        <f t="shared" si="13"/>
        <v/>
      </c>
      <c r="AW35" s="11" t="str">
        <f t="shared" si="13"/>
        <v/>
      </c>
      <c r="AX35" s="11" t="str">
        <f t="shared" si="13"/>
        <v/>
      </c>
      <c r="AY35" s="11" t="str">
        <f t="shared" si="13"/>
        <v/>
      </c>
      <c r="AZ35" s="11" t="str">
        <f t="shared" si="13"/>
        <v/>
      </c>
      <c r="BA35" s="31"/>
      <c r="BB35" s="11" t="str">
        <f t="shared" si="14"/>
        <v/>
      </c>
      <c r="BC35" s="11" t="str">
        <f t="shared" si="15"/>
        <v/>
      </c>
      <c r="BD35" s="11" t="str">
        <f t="shared" si="15"/>
        <v/>
      </c>
      <c r="BE35" s="11" t="str">
        <f t="shared" si="16"/>
        <v/>
      </c>
      <c r="BF35" s="11" t="str">
        <f t="shared" si="16"/>
        <v/>
      </c>
      <c r="BG35" s="11" t="str">
        <f t="shared" si="16"/>
        <v/>
      </c>
    </row>
    <row r="36" spans="2:59">
      <c r="B36" s="11" t="str">
        <f t="shared" si="1"/>
        <v/>
      </c>
      <c r="C36" s="29"/>
      <c r="D36" s="65" t="str">
        <f t="shared" si="2"/>
        <v/>
      </c>
      <c r="E36" s="10" t="str">
        <f t="shared" si="3"/>
        <v/>
      </c>
      <c r="F36" s="10" t="str">
        <f t="shared" si="4"/>
        <v/>
      </c>
      <c r="G36" s="31" t="str">
        <f t="shared" si="5"/>
        <v/>
      </c>
      <c r="H36" s="11" t="str">
        <f t="shared" si="6"/>
        <v/>
      </c>
      <c r="I36" s="61"/>
      <c r="J36" s="61"/>
      <c r="K36" s="61"/>
      <c r="L36" s="61"/>
      <c r="M36" s="61"/>
      <c r="N36" s="61"/>
      <c r="O36" s="67"/>
      <c r="P36" s="11" t="str">
        <f t="shared" si="7"/>
        <v/>
      </c>
      <c r="Q36" s="12" t="str">
        <f t="shared" si="8"/>
        <v/>
      </c>
      <c r="R36" s="12"/>
      <c r="S36" s="12" t="str">
        <f t="shared" si="9"/>
        <v/>
      </c>
      <c r="T36" s="12" t="str">
        <f t="shared" si="9"/>
        <v/>
      </c>
      <c r="U36" s="12" t="str">
        <f t="shared" si="9"/>
        <v/>
      </c>
      <c r="V36" s="12" t="str">
        <f t="shared" si="9"/>
        <v/>
      </c>
      <c r="W36" s="12" t="str">
        <f t="shared" si="9"/>
        <v/>
      </c>
      <c r="X36" s="12" t="str">
        <f t="shared" si="9"/>
        <v/>
      </c>
      <c r="Y36" s="12"/>
      <c r="Z36" s="9" t="str">
        <f t="shared" si="10"/>
        <v/>
      </c>
      <c r="AA36" s="9" t="str">
        <f t="shared" si="10"/>
        <v/>
      </c>
      <c r="AB36" s="9" t="str">
        <f t="shared" si="10"/>
        <v/>
      </c>
      <c r="AC36" s="9" t="str">
        <f t="shared" si="10"/>
        <v/>
      </c>
      <c r="AD36" s="9" t="str">
        <f t="shared" si="10"/>
        <v/>
      </c>
      <c r="AE36" s="9" t="str">
        <f t="shared" si="10"/>
        <v/>
      </c>
      <c r="AF36" s="9"/>
      <c r="AG36" s="12" t="str">
        <f t="shared" si="11"/>
        <v/>
      </c>
      <c r="AH36" s="12" t="str">
        <f t="shared" si="11"/>
        <v/>
      </c>
      <c r="AI36" s="12" t="str">
        <f t="shared" si="11"/>
        <v/>
      </c>
      <c r="AJ36" s="12" t="str">
        <f t="shared" si="11"/>
        <v/>
      </c>
      <c r="AK36" s="12" t="str">
        <f t="shared" si="11"/>
        <v/>
      </c>
      <c r="AL36" s="12" t="str">
        <f t="shared" si="11"/>
        <v/>
      </c>
      <c r="AM36" s="12"/>
      <c r="AN36" s="15" t="str">
        <f t="shared" si="12"/>
        <v/>
      </c>
      <c r="AO36" s="15" t="str">
        <f t="shared" si="12"/>
        <v/>
      </c>
      <c r="AP36" s="15" t="str">
        <f t="shared" si="12"/>
        <v/>
      </c>
      <c r="AQ36" s="15" t="str">
        <f t="shared" si="12"/>
        <v/>
      </c>
      <c r="AR36" s="15" t="str">
        <f t="shared" si="12"/>
        <v/>
      </c>
      <c r="AS36" s="15" t="str">
        <f t="shared" si="12"/>
        <v/>
      </c>
      <c r="AT36" s="15"/>
      <c r="AU36" s="11" t="str">
        <f t="shared" si="13"/>
        <v/>
      </c>
      <c r="AV36" s="11" t="str">
        <f t="shared" si="13"/>
        <v/>
      </c>
      <c r="AW36" s="11" t="str">
        <f t="shared" si="13"/>
        <v/>
      </c>
      <c r="AX36" s="11" t="str">
        <f t="shared" si="13"/>
        <v/>
      </c>
      <c r="AY36" s="11" t="str">
        <f t="shared" si="13"/>
        <v/>
      </c>
      <c r="AZ36" s="11" t="str">
        <f t="shared" si="13"/>
        <v/>
      </c>
      <c r="BA36" s="31"/>
      <c r="BB36" s="11" t="str">
        <f t="shared" si="14"/>
        <v/>
      </c>
      <c r="BC36" s="11" t="str">
        <f t="shared" si="15"/>
        <v/>
      </c>
      <c r="BD36" s="11" t="str">
        <f t="shared" si="15"/>
        <v/>
      </c>
      <c r="BE36" s="11" t="str">
        <f t="shared" si="16"/>
        <v/>
      </c>
      <c r="BF36" s="11" t="str">
        <f t="shared" si="16"/>
        <v/>
      </c>
      <c r="BG36" s="11" t="str">
        <f t="shared" si="16"/>
        <v/>
      </c>
    </row>
    <row r="37" spans="2:59">
      <c r="B37" s="11" t="str">
        <f t="shared" si="1"/>
        <v/>
      </c>
      <c r="C37" s="29"/>
      <c r="D37" s="65" t="str">
        <f t="shared" si="2"/>
        <v/>
      </c>
      <c r="E37" s="10" t="str">
        <f t="shared" si="3"/>
        <v/>
      </c>
      <c r="F37" s="10" t="str">
        <f t="shared" si="4"/>
        <v/>
      </c>
      <c r="G37" s="31" t="str">
        <f t="shared" si="5"/>
        <v/>
      </c>
      <c r="H37" s="11" t="str">
        <f t="shared" si="6"/>
        <v/>
      </c>
      <c r="I37" s="61"/>
      <c r="J37" s="61"/>
      <c r="K37" s="61"/>
      <c r="L37" s="61"/>
      <c r="M37" s="61"/>
      <c r="N37" s="61"/>
      <c r="O37" s="67"/>
      <c r="P37" s="11" t="str">
        <f t="shared" si="7"/>
        <v/>
      </c>
      <c r="Q37" s="12" t="str">
        <f t="shared" si="8"/>
        <v/>
      </c>
      <c r="R37" s="12"/>
      <c r="S37" s="12" t="str">
        <f t="shared" si="9"/>
        <v/>
      </c>
      <c r="T37" s="12" t="str">
        <f t="shared" si="9"/>
        <v/>
      </c>
      <c r="U37" s="12" t="str">
        <f t="shared" si="9"/>
        <v/>
      </c>
      <c r="V37" s="12" t="str">
        <f t="shared" si="9"/>
        <v/>
      </c>
      <c r="W37" s="12" t="str">
        <f t="shared" si="9"/>
        <v/>
      </c>
      <c r="X37" s="12" t="str">
        <f t="shared" si="9"/>
        <v/>
      </c>
      <c r="Y37" s="12"/>
      <c r="Z37" s="9" t="str">
        <f t="shared" si="10"/>
        <v/>
      </c>
      <c r="AA37" s="9" t="str">
        <f t="shared" si="10"/>
        <v/>
      </c>
      <c r="AB37" s="9" t="str">
        <f t="shared" si="10"/>
        <v/>
      </c>
      <c r="AC37" s="9" t="str">
        <f t="shared" si="10"/>
        <v/>
      </c>
      <c r="AD37" s="9" t="str">
        <f t="shared" si="10"/>
        <v/>
      </c>
      <c r="AE37" s="9" t="str">
        <f t="shared" si="10"/>
        <v/>
      </c>
      <c r="AF37" s="9"/>
      <c r="AG37" s="12" t="str">
        <f t="shared" si="11"/>
        <v/>
      </c>
      <c r="AH37" s="12" t="str">
        <f t="shared" si="11"/>
        <v/>
      </c>
      <c r="AI37" s="12" t="str">
        <f t="shared" si="11"/>
        <v/>
      </c>
      <c r="AJ37" s="12" t="str">
        <f t="shared" si="11"/>
        <v/>
      </c>
      <c r="AK37" s="12" t="str">
        <f t="shared" si="11"/>
        <v/>
      </c>
      <c r="AL37" s="12" t="str">
        <f t="shared" si="11"/>
        <v/>
      </c>
      <c r="AM37" s="12"/>
      <c r="AN37" s="15" t="str">
        <f t="shared" si="12"/>
        <v/>
      </c>
      <c r="AO37" s="15" t="str">
        <f t="shared" si="12"/>
        <v/>
      </c>
      <c r="AP37" s="15" t="str">
        <f t="shared" si="12"/>
        <v/>
      </c>
      <c r="AQ37" s="15" t="str">
        <f t="shared" si="12"/>
        <v/>
      </c>
      <c r="AR37" s="15" t="str">
        <f t="shared" si="12"/>
        <v/>
      </c>
      <c r="AS37" s="15" t="str">
        <f t="shared" si="12"/>
        <v/>
      </c>
      <c r="AT37" s="15"/>
      <c r="AU37" s="11" t="str">
        <f t="shared" si="13"/>
        <v/>
      </c>
      <c r="AV37" s="11" t="str">
        <f t="shared" si="13"/>
        <v/>
      </c>
      <c r="AW37" s="11" t="str">
        <f t="shared" si="13"/>
        <v/>
      </c>
      <c r="AX37" s="11" t="str">
        <f t="shared" si="13"/>
        <v/>
      </c>
      <c r="AY37" s="11" t="str">
        <f t="shared" si="13"/>
        <v/>
      </c>
      <c r="AZ37" s="11" t="str">
        <f t="shared" si="13"/>
        <v/>
      </c>
      <c r="BA37" s="31"/>
      <c r="BB37" s="11" t="str">
        <f t="shared" si="14"/>
        <v/>
      </c>
      <c r="BC37" s="11" t="str">
        <f t="shared" si="15"/>
        <v/>
      </c>
      <c r="BD37" s="11" t="str">
        <f t="shared" si="15"/>
        <v/>
      </c>
      <c r="BE37" s="11" t="str">
        <f t="shared" si="16"/>
        <v/>
      </c>
      <c r="BF37" s="11" t="str">
        <f t="shared" si="16"/>
        <v/>
      </c>
      <c r="BG37" s="11" t="str">
        <f t="shared" si="16"/>
        <v/>
      </c>
    </row>
    <row r="38" spans="2:59">
      <c r="B38" s="11" t="str">
        <f t="shared" si="1"/>
        <v/>
      </c>
      <c r="C38" s="29"/>
      <c r="D38" s="65" t="str">
        <f t="shared" si="2"/>
        <v/>
      </c>
      <c r="E38" s="10" t="str">
        <f t="shared" si="3"/>
        <v/>
      </c>
      <c r="F38" s="10" t="str">
        <f t="shared" si="4"/>
        <v/>
      </c>
      <c r="G38" s="31" t="str">
        <f t="shared" si="5"/>
        <v/>
      </c>
      <c r="H38" s="11" t="str">
        <f t="shared" si="6"/>
        <v/>
      </c>
      <c r="I38" s="61"/>
      <c r="J38" s="61"/>
      <c r="K38" s="61"/>
      <c r="L38" s="61"/>
      <c r="M38" s="61"/>
      <c r="N38" s="61"/>
      <c r="O38" s="67"/>
      <c r="P38" s="11" t="str">
        <f t="shared" si="7"/>
        <v/>
      </c>
      <c r="Q38" s="12" t="str">
        <f t="shared" si="8"/>
        <v/>
      </c>
      <c r="R38" s="12"/>
      <c r="S38" s="12" t="str">
        <f t="shared" si="9"/>
        <v/>
      </c>
      <c r="T38" s="12" t="str">
        <f t="shared" si="9"/>
        <v/>
      </c>
      <c r="U38" s="12" t="str">
        <f t="shared" si="9"/>
        <v/>
      </c>
      <c r="V38" s="12" t="str">
        <f t="shared" si="9"/>
        <v/>
      </c>
      <c r="W38" s="12" t="str">
        <f t="shared" si="9"/>
        <v/>
      </c>
      <c r="X38" s="12" t="str">
        <f t="shared" si="9"/>
        <v/>
      </c>
      <c r="Y38" s="12"/>
      <c r="Z38" s="9" t="str">
        <f t="shared" si="10"/>
        <v/>
      </c>
      <c r="AA38" s="9" t="str">
        <f t="shared" si="10"/>
        <v/>
      </c>
      <c r="AB38" s="9" t="str">
        <f t="shared" si="10"/>
        <v/>
      </c>
      <c r="AC38" s="9" t="str">
        <f t="shared" si="10"/>
        <v/>
      </c>
      <c r="AD38" s="9" t="str">
        <f t="shared" si="10"/>
        <v/>
      </c>
      <c r="AE38" s="9" t="str">
        <f t="shared" si="10"/>
        <v/>
      </c>
      <c r="AF38" s="9"/>
      <c r="AG38" s="12" t="str">
        <f t="shared" si="11"/>
        <v/>
      </c>
      <c r="AH38" s="12" t="str">
        <f t="shared" si="11"/>
        <v/>
      </c>
      <c r="AI38" s="12" t="str">
        <f t="shared" si="11"/>
        <v/>
      </c>
      <c r="AJ38" s="12" t="str">
        <f t="shared" si="11"/>
        <v/>
      </c>
      <c r="AK38" s="12" t="str">
        <f t="shared" si="11"/>
        <v/>
      </c>
      <c r="AL38" s="12" t="str">
        <f t="shared" si="11"/>
        <v/>
      </c>
      <c r="AM38" s="12"/>
      <c r="AN38" s="15" t="str">
        <f t="shared" si="12"/>
        <v/>
      </c>
      <c r="AO38" s="15" t="str">
        <f t="shared" si="12"/>
        <v/>
      </c>
      <c r="AP38" s="15" t="str">
        <f t="shared" si="12"/>
        <v/>
      </c>
      <c r="AQ38" s="15" t="str">
        <f t="shared" si="12"/>
        <v/>
      </c>
      <c r="AR38" s="15" t="str">
        <f t="shared" si="12"/>
        <v/>
      </c>
      <c r="AS38" s="15" t="str">
        <f t="shared" si="12"/>
        <v/>
      </c>
      <c r="AT38" s="15"/>
      <c r="AU38" s="11" t="str">
        <f t="shared" si="13"/>
        <v/>
      </c>
      <c r="AV38" s="11" t="str">
        <f t="shared" si="13"/>
        <v/>
      </c>
      <c r="AW38" s="11" t="str">
        <f t="shared" si="13"/>
        <v/>
      </c>
      <c r="AX38" s="11" t="str">
        <f t="shared" si="13"/>
        <v/>
      </c>
      <c r="AY38" s="11" t="str">
        <f t="shared" si="13"/>
        <v/>
      </c>
      <c r="AZ38" s="11" t="str">
        <f t="shared" si="13"/>
        <v/>
      </c>
      <c r="BA38" s="31"/>
      <c r="BB38" s="11" t="str">
        <f t="shared" si="14"/>
        <v/>
      </c>
      <c r="BC38" s="11" t="str">
        <f t="shared" si="15"/>
        <v/>
      </c>
      <c r="BD38" s="11" t="str">
        <f t="shared" si="15"/>
        <v/>
      </c>
      <c r="BE38" s="11" t="str">
        <f t="shared" si="16"/>
        <v/>
      </c>
      <c r="BF38" s="11" t="str">
        <f t="shared" si="16"/>
        <v/>
      </c>
      <c r="BG38" s="11" t="str">
        <f t="shared" si="16"/>
        <v/>
      </c>
    </row>
    <row r="39" spans="2:59">
      <c r="B39" s="11" t="str">
        <f t="shared" si="1"/>
        <v/>
      </c>
      <c r="C39" s="29"/>
      <c r="D39" s="65" t="str">
        <f t="shared" si="2"/>
        <v/>
      </c>
      <c r="E39" s="10" t="str">
        <f t="shared" si="3"/>
        <v/>
      </c>
      <c r="F39" s="10" t="str">
        <f t="shared" si="4"/>
        <v/>
      </c>
      <c r="G39" s="31" t="str">
        <f t="shared" si="5"/>
        <v/>
      </c>
      <c r="H39" s="11" t="str">
        <f t="shared" si="6"/>
        <v/>
      </c>
      <c r="I39" s="61"/>
      <c r="J39" s="61"/>
      <c r="K39" s="61"/>
      <c r="L39" s="61"/>
      <c r="M39" s="61"/>
      <c r="N39" s="61"/>
      <c r="O39" s="67"/>
      <c r="P39" s="11" t="str">
        <f t="shared" si="7"/>
        <v/>
      </c>
      <c r="Q39" s="12" t="str">
        <f t="shared" si="8"/>
        <v/>
      </c>
      <c r="R39" s="12"/>
      <c r="S39" s="12" t="str">
        <f t="shared" ref="S39:X56" si="17">IF($C39&gt;0,   IF(OR(I39="DNC",I39="DSQ"),3,   IF(OR(I39="DNS",I39="NSC",I39="DNF",I39="RET"),2,  1)),"")</f>
        <v/>
      </c>
      <c r="T39" s="12" t="str">
        <f t="shared" si="17"/>
        <v/>
      </c>
      <c r="U39" s="12" t="str">
        <f t="shared" si="17"/>
        <v/>
      </c>
      <c r="V39" s="12" t="str">
        <f t="shared" si="17"/>
        <v/>
      </c>
      <c r="W39" s="12" t="str">
        <f t="shared" si="17"/>
        <v/>
      </c>
      <c r="X39" s="12" t="str">
        <f t="shared" si="17"/>
        <v/>
      </c>
      <c r="Y39" s="12"/>
      <c r="Z39" s="9" t="str">
        <f t="shared" ref="Z39:AE56" si="18">IF($C39&gt;0, IF(S39=1, I39*24*60*60,88888),"")</f>
        <v/>
      </c>
      <c r="AA39" s="9" t="str">
        <f t="shared" si="18"/>
        <v/>
      </c>
      <c r="AB39" s="9" t="str">
        <f t="shared" si="18"/>
        <v/>
      </c>
      <c r="AC39" s="9" t="str">
        <f t="shared" si="18"/>
        <v/>
      </c>
      <c r="AD39" s="9" t="str">
        <f t="shared" si="18"/>
        <v/>
      </c>
      <c r="AE39" s="9" t="str">
        <f t="shared" si="18"/>
        <v/>
      </c>
      <c r="AF39" s="9"/>
      <c r="AG39" s="12" t="str">
        <f t="shared" ref="AG39:AL56" si="19">IF($C39&gt;0,IF(Z39=88888,88888,Z39*100/$H39),"")</f>
        <v/>
      </c>
      <c r="AH39" s="12" t="str">
        <f t="shared" si="19"/>
        <v/>
      </c>
      <c r="AI39" s="12" t="str">
        <f t="shared" si="19"/>
        <v/>
      </c>
      <c r="AJ39" s="12" t="str">
        <f t="shared" si="19"/>
        <v/>
      </c>
      <c r="AK39" s="12" t="str">
        <f t="shared" si="19"/>
        <v/>
      </c>
      <c r="AL39" s="12" t="str">
        <f t="shared" si="19"/>
        <v/>
      </c>
      <c r="AM39" s="12"/>
      <c r="AN39" s="15" t="str">
        <f t="shared" ref="AN39:AS56" si="20">IF(OR(AG39="",AG39=88888),"",AG39/24/60/60)</f>
        <v/>
      </c>
      <c r="AO39" s="15" t="str">
        <f t="shared" si="20"/>
        <v/>
      </c>
      <c r="AP39" s="15" t="str">
        <f t="shared" si="20"/>
        <v/>
      </c>
      <c r="AQ39" s="15" t="str">
        <f t="shared" si="20"/>
        <v/>
      </c>
      <c r="AR39" s="15" t="str">
        <f t="shared" si="20"/>
        <v/>
      </c>
      <c r="AS39" s="15" t="str">
        <f t="shared" si="20"/>
        <v/>
      </c>
      <c r="AT39" s="15"/>
      <c r="AU39" s="11" t="str">
        <f t="shared" ref="AU39:AZ56" si="21">IF(I39&lt;&gt;"",    IF(S39=1,RANK(AG39,AG$7:AG$56,1),IF(S39=2,I$2+1,IF(S39=3,$I$1+1,""))), "")</f>
        <v/>
      </c>
      <c r="AV39" s="11" t="str">
        <f t="shared" si="21"/>
        <v/>
      </c>
      <c r="AW39" s="11" t="str">
        <f t="shared" si="21"/>
        <v/>
      </c>
      <c r="AX39" s="11" t="str">
        <f t="shared" si="21"/>
        <v/>
      </c>
      <c r="AY39" s="11" t="str">
        <f t="shared" si="21"/>
        <v/>
      </c>
      <c r="AZ39" s="11" t="str">
        <f t="shared" si="21"/>
        <v/>
      </c>
      <c r="BA39" s="31"/>
      <c r="BB39" s="11" t="str">
        <f t="shared" si="14"/>
        <v/>
      </c>
      <c r="BC39" s="11" t="str">
        <f t="shared" ref="BC39:BD56" si="22">IF(AV39="","",IF(J39&gt;0,VLOOKUP(AV39,Punten,2,FALSE),0))</f>
        <v/>
      </c>
      <c r="BD39" s="11" t="str">
        <f t="shared" si="22"/>
        <v/>
      </c>
      <c r="BE39" s="11" t="str">
        <f t="shared" ref="BE39:BG56" si="23">IF(AX39="","",IF(AG39&gt;0,VLOOKUP(AX39,Punten,2,FALSE),0))</f>
        <v/>
      </c>
      <c r="BF39" s="11" t="str">
        <f t="shared" si="23"/>
        <v/>
      </c>
      <c r="BG39" s="11" t="str">
        <f t="shared" si="23"/>
        <v/>
      </c>
    </row>
    <row r="40" spans="2:59">
      <c r="B40" s="11" t="str">
        <f t="shared" si="1"/>
        <v/>
      </c>
      <c r="C40" s="29"/>
      <c r="D40" s="65" t="str">
        <f t="shared" si="2"/>
        <v/>
      </c>
      <c r="E40" s="10" t="str">
        <f t="shared" si="3"/>
        <v/>
      </c>
      <c r="F40" s="10" t="str">
        <f t="shared" si="4"/>
        <v/>
      </c>
      <c r="G40" s="31" t="str">
        <f t="shared" si="5"/>
        <v/>
      </c>
      <c r="H40" s="11" t="str">
        <f t="shared" si="6"/>
        <v/>
      </c>
      <c r="I40" s="61"/>
      <c r="J40" s="61"/>
      <c r="K40" s="61"/>
      <c r="L40" s="61"/>
      <c r="M40" s="61"/>
      <c r="N40" s="61"/>
      <c r="O40" s="67"/>
      <c r="P40" s="11" t="str">
        <f t="shared" si="7"/>
        <v/>
      </c>
      <c r="Q40" s="12" t="str">
        <f t="shared" si="8"/>
        <v/>
      </c>
      <c r="R40" s="12"/>
      <c r="S40" s="12" t="str">
        <f t="shared" si="17"/>
        <v/>
      </c>
      <c r="T40" s="12" t="str">
        <f t="shared" si="17"/>
        <v/>
      </c>
      <c r="U40" s="12" t="str">
        <f t="shared" si="17"/>
        <v/>
      </c>
      <c r="V40" s="12" t="str">
        <f t="shared" si="17"/>
        <v/>
      </c>
      <c r="W40" s="12" t="str">
        <f t="shared" si="17"/>
        <v/>
      </c>
      <c r="X40" s="12" t="str">
        <f t="shared" si="17"/>
        <v/>
      </c>
      <c r="Y40" s="12"/>
      <c r="Z40" s="9" t="str">
        <f t="shared" si="18"/>
        <v/>
      </c>
      <c r="AA40" s="9" t="str">
        <f t="shared" si="18"/>
        <v/>
      </c>
      <c r="AB40" s="9" t="str">
        <f t="shared" si="18"/>
        <v/>
      </c>
      <c r="AC40" s="9" t="str">
        <f t="shared" si="18"/>
        <v/>
      </c>
      <c r="AD40" s="9" t="str">
        <f t="shared" si="18"/>
        <v/>
      </c>
      <c r="AE40" s="9" t="str">
        <f t="shared" si="18"/>
        <v/>
      </c>
      <c r="AF40" s="9"/>
      <c r="AG40" s="12" t="str">
        <f t="shared" si="19"/>
        <v/>
      </c>
      <c r="AH40" s="12" t="str">
        <f t="shared" si="19"/>
        <v/>
      </c>
      <c r="AI40" s="12" t="str">
        <f t="shared" si="19"/>
        <v/>
      </c>
      <c r="AJ40" s="12" t="str">
        <f t="shared" si="19"/>
        <v/>
      </c>
      <c r="AK40" s="12" t="str">
        <f t="shared" si="19"/>
        <v/>
      </c>
      <c r="AL40" s="12" t="str">
        <f t="shared" si="19"/>
        <v/>
      </c>
      <c r="AM40" s="12"/>
      <c r="AN40" s="15" t="str">
        <f t="shared" si="20"/>
        <v/>
      </c>
      <c r="AO40" s="15" t="str">
        <f t="shared" si="20"/>
        <v/>
      </c>
      <c r="AP40" s="15" t="str">
        <f t="shared" si="20"/>
        <v/>
      </c>
      <c r="AQ40" s="15" t="str">
        <f t="shared" si="20"/>
        <v/>
      </c>
      <c r="AR40" s="15" t="str">
        <f t="shared" si="20"/>
        <v/>
      </c>
      <c r="AS40" s="15" t="str">
        <f t="shared" si="20"/>
        <v/>
      </c>
      <c r="AT40" s="15"/>
      <c r="AU40" s="11" t="str">
        <f t="shared" si="21"/>
        <v/>
      </c>
      <c r="AV40" s="11" t="str">
        <f t="shared" si="21"/>
        <v/>
      </c>
      <c r="AW40" s="11" t="str">
        <f t="shared" si="21"/>
        <v/>
      </c>
      <c r="AX40" s="11" t="str">
        <f t="shared" si="21"/>
        <v/>
      </c>
      <c r="AY40" s="11" t="str">
        <f t="shared" si="21"/>
        <v/>
      </c>
      <c r="AZ40" s="11" t="str">
        <f t="shared" si="21"/>
        <v/>
      </c>
      <c r="BA40" s="31"/>
      <c r="BB40" s="11" t="str">
        <f t="shared" si="14"/>
        <v/>
      </c>
      <c r="BC40" s="11" t="str">
        <f t="shared" si="22"/>
        <v/>
      </c>
      <c r="BD40" s="11" t="str">
        <f t="shared" si="22"/>
        <v/>
      </c>
      <c r="BE40" s="11" t="str">
        <f t="shared" si="23"/>
        <v/>
      </c>
      <c r="BF40" s="11" t="str">
        <f t="shared" si="23"/>
        <v/>
      </c>
      <c r="BG40" s="11" t="str">
        <f t="shared" si="23"/>
        <v/>
      </c>
    </row>
    <row r="41" spans="2:59">
      <c r="B41" s="11" t="str">
        <f t="shared" si="1"/>
        <v/>
      </c>
      <c r="C41" s="29"/>
      <c r="D41" s="65" t="str">
        <f t="shared" si="2"/>
        <v/>
      </c>
      <c r="E41" s="10" t="str">
        <f t="shared" si="3"/>
        <v/>
      </c>
      <c r="F41" s="10" t="str">
        <f t="shared" si="4"/>
        <v/>
      </c>
      <c r="G41" s="31" t="str">
        <f t="shared" si="5"/>
        <v/>
      </c>
      <c r="H41" s="11" t="str">
        <f t="shared" si="6"/>
        <v/>
      </c>
      <c r="I41" s="61"/>
      <c r="J41" s="61"/>
      <c r="K41" s="61"/>
      <c r="L41" s="61"/>
      <c r="M41" s="61"/>
      <c r="N41" s="61"/>
      <c r="O41" s="67"/>
      <c r="P41" s="11" t="str">
        <f t="shared" si="7"/>
        <v/>
      </c>
      <c r="Q41" s="12" t="str">
        <f t="shared" si="8"/>
        <v/>
      </c>
      <c r="R41" s="12"/>
      <c r="S41" s="12" t="str">
        <f t="shared" si="17"/>
        <v/>
      </c>
      <c r="T41" s="12" t="str">
        <f t="shared" si="17"/>
        <v/>
      </c>
      <c r="U41" s="12" t="str">
        <f t="shared" si="17"/>
        <v/>
      </c>
      <c r="V41" s="12" t="str">
        <f t="shared" si="17"/>
        <v/>
      </c>
      <c r="W41" s="12" t="str">
        <f t="shared" si="17"/>
        <v/>
      </c>
      <c r="X41" s="12" t="str">
        <f t="shared" si="17"/>
        <v/>
      </c>
      <c r="Y41" s="12"/>
      <c r="Z41" s="9" t="str">
        <f t="shared" si="18"/>
        <v/>
      </c>
      <c r="AA41" s="9" t="str">
        <f t="shared" si="18"/>
        <v/>
      </c>
      <c r="AB41" s="9" t="str">
        <f t="shared" si="18"/>
        <v/>
      </c>
      <c r="AC41" s="9" t="str">
        <f t="shared" si="18"/>
        <v/>
      </c>
      <c r="AD41" s="9" t="str">
        <f t="shared" si="18"/>
        <v/>
      </c>
      <c r="AE41" s="9" t="str">
        <f t="shared" si="18"/>
        <v/>
      </c>
      <c r="AF41" s="9"/>
      <c r="AG41" s="12" t="str">
        <f t="shared" si="19"/>
        <v/>
      </c>
      <c r="AH41" s="12" t="str">
        <f t="shared" si="19"/>
        <v/>
      </c>
      <c r="AI41" s="12" t="str">
        <f t="shared" si="19"/>
        <v/>
      </c>
      <c r="AJ41" s="12" t="str">
        <f t="shared" si="19"/>
        <v/>
      </c>
      <c r="AK41" s="12" t="str">
        <f t="shared" si="19"/>
        <v/>
      </c>
      <c r="AL41" s="12" t="str">
        <f t="shared" si="19"/>
        <v/>
      </c>
      <c r="AM41" s="12"/>
      <c r="AN41" s="15" t="str">
        <f t="shared" si="20"/>
        <v/>
      </c>
      <c r="AO41" s="15" t="str">
        <f t="shared" si="20"/>
        <v/>
      </c>
      <c r="AP41" s="15" t="str">
        <f t="shared" si="20"/>
        <v/>
      </c>
      <c r="AQ41" s="15" t="str">
        <f t="shared" si="20"/>
        <v/>
      </c>
      <c r="AR41" s="15" t="str">
        <f t="shared" si="20"/>
        <v/>
      </c>
      <c r="AS41" s="15" t="str">
        <f t="shared" si="20"/>
        <v/>
      </c>
      <c r="AT41" s="15"/>
      <c r="AU41" s="11" t="str">
        <f t="shared" si="21"/>
        <v/>
      </c>
      <c r="AV41" s="11" t="str">
        <f t="shared" si="21"/>
        <v/>
      </c>
      <c r="AW41" s="11" t="str">
        <f t="shared" si="21"/>
        <v/>
      </c>
      <c r="AX41" s="11" t="str">
        <f t="shared" si="21"/>
        <v/>
      </c>
      <c r="AY41" s="11" t="str">
        <f t="shared" si="21"/>
        <v/>
      </c>
      <c r="AZ41" s="11" t="str">
        <f t="shared" si="21"/>
        <v/>
      </c>
      <c r="BA41" s="31"/>
      <c r="BB41" s="11" t="str">
        <f t="shared" si="14"/>
        <v/>
      </c>
      <c r="BC41" s="11" t="str">
        <f t="shared" si="22"/>
        <v/>
      </c>
      <c r="BD41" s="11" t="str">
        <f t="shared" si="22"/>
        <v/>
      </c>
      <c r="BE41" s="11" t="str">
        <f t="shared" si="23"/>
        <v/>
      </c>
      <c r="BF41" s="11" t="str">
        <f t="shared" si="23"/>
        <v/>
      </c>
      <c r="BG41" s="11" t="str">
        <f t="shared" si="23"/>
        <v/>
      </c>
    </row>
    <row r="42" spans="2:59">
      <c r="B42" s="11" t="str">
        <f t="shared" si="1"/>
        <v/>
      </c>
      <c r="C42" s="29"/>
      <c r="D42" s="65" t="str">
        <f t="shared" si="2"/>
        <v/>
      </c>
      <c r="E42" s="10" t="str">
        <f t="shared" si="3"/>
        <v/>
      </c>
      <c r="F42" s="10" t="str">
        <f t="shared" si="4"/>
        <v/>
      </c>
      <c r="G42" s="31" t="str">
        <f t="shared" si="5"/>
        <v/>
      </c>
      <c r="H42" s="11" t="str">
        <f t="shared" si="6"/>
        <v/>
      </c>
      <c r="I42" s="61"/>
      <c r="J42" s="61"/>
      <c r="K42" s="61"/>
      <c r="L42" s="61"/>
      <c r="M42" s="61"/>
      <c r="N42" s="61"/>
      <c r="O42" s="67"/>
      <c r="P42" s="11" t="str">
        <f t="shared" si="7"/>
        <v/>
      </c>
      <c r="Q42" s="12" t="str">
        <f t="shared" si="8"/>
        <v/>
      </c>
      <c r="R42" s="12"/>
      <c r="S42" s="12" t="str">
        <f t="shared" si="17"/>
        <v/>
      </c>
      <c r="T42" s="12" t="str">
        <f t="shared" si="17"/>
        <v/>
      </c>
      <c r="U42" s="12" t="str">
        <f t="shared" si="17"/>
        <v/>
      </c>
      <c r="V42" s="12" t="str">
        <f t="shared" si="17"/>
        <v/>
      </c>
      <c r="W42" s="12" t="str">
        <f t="shared" si="17"/>
        <v/>
      </c>
      <c r="X42" s="12" t="str">
        <f t="shared" si="17"/>
        <v/>
      </c>
      <c r="Y42" s="12"/>
      <c r="Z42" s="9" t="str">
        <f t="shared" si="18"/>
        <v/>
      </c>
      <c r="AA42" s="9" t="str">
        <f t="shared" si="18"/>
        <v/>
      </c>
      <c r="AB42" s="9" t="str">
        <f t="shared" si="18"/>
        <v/>
      </c>
      <c r="AC42" s="9" t="str">
        <f t="shared" si="18"/>
        <v/>
      </c>
      <c r="AD42" s="9" t="str">
        <f t="shared" si="18"/>
        <v/>
      </c>
      <c r="AE42" s="9" t="str">
        <f t="shared" si="18"/>
        <v/>
      </c>
      <c r="AF42" s="9"/>
      <c r="AG42" s="12" t="str">
        <f t="shared" si="19"/>
        <v/>
      </c>
      <c r="AH42" s="12" t="str">
        <f t="shared" si="19"/>
        <v/>
      </c>
      <c r="AI42" s="12" t="str">
        <f t="shared" si="19"/>
        <v/>
      </c>
      <c r="AJ42" s="12" t="str">
        <f t="shared" si="19"/>
        <v/>
      </c>
      <c r="AK42" s="12" t="str">
        <f t="shared" si="19"/>
        <v/>
      </c>
      <c r="AL42" s="12" t="str">
        <f t="shared" si="19"/>
        <v/>
      </c>
      <c r="AM42" s="12"/>
      <c r="AN42" s="15" t="str">
        <f t="shared" si="20"/>
        <v/>
      </c>
      <c r="AO42" s="15" t="str">
        <f t="shared" si="20"/>
        <v/>
      </c>
      <c r="AP42" s="15" t="str">
        <f t="shared" si="20"/>
        <v/>
      </c>
      <c r="AQ42" s="15" t="str">
        <f t="shared" si="20"/>
        <v/>
      </c>
      <c r="AR42" s="15" t="str">
        <f t="shared" si="20"/>
        <v/>
      </c>
      <c r="AS42" s="15" t="str">
        <f t="shared" si="20"/>
        <v/>
      </c>
      <c r="AT42" s="15"/>
      <c r="AU42" s="11" t="str">
        <f t="shared" si="21"/>
        <v/>
      </c>
      <c r="AV42" s="11" t="str">
        <f t="shared" si="21"/>
        <v/>
      </c>
      <c r="AW42" s="11" t="str">
        <f t="shared" si="21"/>
        <v/>
      </c>
      <c r="AX42" s="11" t="str">
        <f t="shared" si="21"/>
        <v/>
      </c>
      <c r="AY42" s="11" t="str">
        <f t="shared" si="21"/>
        <v/>
      </c>
      <c r="AZ42" s="11" t="str">
        <f t="shared" si="21"/>
        <v/>
      </c>
      <c r="BA42" s="31"/>
      <c r="BB42" s="11" t="str">
        <f t="shared" si="14"/>
        <v/>
      </c>
      <c r="BC42" s="11" t="str">
        <f t="shared" si="22"/>
        <v/>
      </c>
      <c r="BD42" s="11" t="str">
        <f t="shared" si="22"/>
        <v/>
      </c>
      <c r="BE42" s="11" t="str">
        <f t="shared" si="23"/>
        <v/>
      </c>
      <c r="BF42" s="11" t="str">
        <f t="shared" si="23"/>
        <v/>
      </c>
      <c r="BG42" s="11" t="str">
        <f t="shared" si="23"/>
        <v/>
      </c>
    </row>
    <row r="43" spans="2:59">
      <c r="B43" s="11" t="str">
        <f t="shared" si="1"/>
        <v/>
      </c>
      <c r="C43" s="29"/>
      <c r="D43" s="65" t="str">
        <f t="shared" si="2"/>
        <v/>
      </c>
      <c r="E43" s="10" t="str">
        <f t="shared" si="3"/>
        <v/>
      </c>
      <c r="F43" s="10" t="str">
        <f t="shared" si="4"/>
        <v/>
      </c>
      <c r="G43" s="31" t="str">
        <f t="shared" si="5"/>
        <v/>
      </c>
      <c r="H43" s="11" t="str">
        <f t="shared" si="6"/>
        <v/>
      </c>
      <c r="I43" s="61"/>
      <c r="J43" s="61"/>
      <c r="K43" s="61"/>
      <c r="L43" s="61"/>
      <c r="M43" s="61"/>
      <c r="N43" s="61"/>
      <c r="O43" s="67"/>
      <c r="P43" s="11" t="str">
        <f t="shared" si="7"/>
        <v/>
      </c>
      <c r="Q43" s="12" t="str">
        <f t="shared" si="8"/>
        <v/>
      </c>
      <c r="R43" s="12"/>
      <c r="S43" s="12" t="str">
        <f t="shared" si="17"/>
        <v/>
      </c>
      <c r="T43" s="12" t="str">
        <f t="shared" si="17"/>
        <v/>
      </c>
      <c r="U43" s="12" t="str">
        <f t="shared" si="17"/>
        <v/>
      </c>
      <c r="V43" s="12" t="str">
        <f t="shared" si="17"/>
        <v/>
      </c>
      <c r="W43" s="12" t="str">
        <f t="shared" si="17"/>
        <v/>
      </c>
      <c r="X43" s="12" t="str">
        <f t="shared" si="17"/>
        <v/>
      </c>
      <c r="Y43" s="12"/>
      <c r="Z43" s="9" t="str">
        <f t="shared" si="18"/>
        <v/>
      </c>
      <c r="AA43" s="9" t="str">
        <f t="shared" si="18"/>
        <v/>
      </c>
      <c r="AB43" s="9" t="str">
        <f t="shared" si="18"/>
        <v/>
      </c>
      <c r="AC43" s="9" t="str">
        <f t="shared" si="18"/>
        <v/>
      </c>
      <c r="AD43" s="9" t="str">
        <f t="shared" si="18"/>
        <v/>
      </c>
      <c r="AE43" s="9" t="str">
        <f t="shared" si="18"/>
        <v/>
      </c>
      <c r="AF43" s="9"/>
      <c r="AG43" s="12" t="str">
        <f t="shared" si="19"/>
        <v/>
      </c>
      <c r="AH43" s="12" t="str">
        <f t="shared" si="19"/>
        <v/>
      </c>
      <c r="AI43" s="12" t="str">
        <f t="shared" si="19"/>
        <v/>
      </c>
      <c r="AJ43" s="12" t="str">
        <f t="shared" si="19"/>
        <v/>
      </c>
      <c r="AK43" s="12" t="str">
        <f t="shared" si="19"/>
        <v/>
      </c>
      <c r="AL43" s="12" t="str">
        <f t="shared" si="19"/>
        <v/>
      </c>
      <c r="AM43" s="12"/>
      <c r="AN43" s="15" t="str">
        <f t="shared" si="20"/>
        <v/>
      </c>
      <c r="AO43" s="15" t="str">
        <f t="shared" si="20"/>
        <v/>
      </c>
      <c r="AP43" s="15" t="str">
        <f t="shared" si="20"/>
        <v/>
      </c>
      <c r="AQ43" s="15" t="str">
        <f t="shared" si="20"/>
        <v/>
      </c>
      <c r="AR43" s="15" t="str">
        <f t="shared" si="20"/>
        <v/>
      </c>
      <c r="AS43" s="15" t="str">
        <f t="shared" si="20"/>
        <v/>
      </c>
      <c r="AT43" s="15"/>
      <c r="AU43" s="11" t="str">
        <f t="shared" si="21"/>
        <v/>
      </c>
      <c r="AV43" s="11" t="str">
        <f t="shared" si="21"/>
        <v/>
      </c>
      <c r="AW43" s="11" t="str">
        <f t="shared" si="21"/>
        <v/>
      </c>
      <c r="AX43" s="11" t="str">
        <f t="shared" si="21"/>
        <v/>
      </c>
      <c r="AY43" s="11" t="str">
        <f t="shared" si="21"/>
        <v/>
      </c>
      <c r="AZ43" s="11" t="str">
        <f t="shared" si="21"/>
        <v/>
      </c>
      <c r="BA43" s="31"/>
      <c r="BB43" s="11" t="str">
        <f t="shared" si="14"/>
        <v/>
      </c>
      <c r="BC43" s="11" t="str">
        <f t="shared" si="22"/>
        <v/>
      </c>
      <c r="BD43" s="11" t="str">
        <f t="shared" si="22"/>
        <v/>
      </c>
      <c r="BE43" s="11" t="str">
        <f t="shared" si="23"/>
        <v/>
      </c>
      <c r="BF43" s="11" t="str">
        <f t="shared" si="23"/>
        <v/>
      </c>
      <c r="BG43" s="11" t="str">
        <f t="shared" si="23"/>
        <v/>
      </c>
    </row>
    <row r="44" spans="2:59">
      <c r="B44" s="11" t="str">
        <f t="shared" si="1"/>
        <v/>
      </c>
      <c r="C44" s="29"/>
      <c r="D44" s="65" t="str">
        <f t="shared" si="2"/>
        <v/>
      </c>
      <c r="E44" s="10" t="str">
        <f t="shared" si="3"/>
        <v/>
      </c>
      <c r="F44" s="10" t="str">
        <f t="shared" si="4"/>
        <v/>
      </c>
      <c r="G44" s="31" t="str">
        <f t="shared" si="5"/>
        <v/>
      </c>
      <c r="H44" s="11" t="str">
        <f t="shared" si="6"/>
        <v/>
      </c>
      <c r="I44" s="61"/>
      <c r="J44" s="61"/>
      <c r="K44" s="61"/>
      <c r="L44" s="61"/>
      <c r="M44" s="61"/>
      <c r="N44" s="61"/>
      <c r="O44" s="67"/>
      <c r="P44" s="11" t="str">
        <f t="shared" si="7"/>
        <v/>
      </c>
      <c r="Q44" s="12" t="str">
        <f t="shared" si="8"/>
        <v/>
      </c>
      <c r="R44" s="12"/>
      <c r="S44" s="12" t="str">
        <f t="shared" si="17"/>
        <v/>
      </c>
      <c r="T44" s="12" t="str">
        <f t="shared" si="17"/>
        <v/>
      </c>
      <c r="U44" s="12" t="str">
        <f t="shared" si="17"/>
        <v/>
      </c>
      <c r="V44" s="12" t="str">
        <f t="shared" si="17"/>
        <v/>
      </c>
      <c r="W44" s="12" t="str">
        <f t="shared" si="17"/>
        <v/>
      </c>
      <c r="X44" s="12" t="str">
        <f t="shared" si="17"/>
        <v/>
      </c>
      <c r="Y44" s="12"/>
      <c r="Z44" s="9" t="str">
        <f t="shared" si="18"/>
        <v/>
      </c>
      <c r="AA44" s="9" t="str">
        <f t="shared" si="18"/>
        <v/>
      </c>
      <c r="AB44" s="9" t="str">
        <f t="shared" si="18"/>
        <v/>
      </c>
      <c r="AC44" s="9" t="str">
        <f t="shared" si="18"/>
        <v/>
      </c>
      <c r="AD44" s="9" t="str">
        <f t="shared" si="18"/>
        <v/>
      </c>
      <c r="AE44" s="9" t="str">
        <f t="shared" si="18"/>
        <v/>
      </c>
      <c r="AF44" s="9"/>
      <c r="AG44" s="12" t="str">
        <f t="shared" si="19"/>
        <v/>
      </c>
      <c r="AH44" s="12" t="str">
        <f t="shared" si="19"/>
        <v/>
      </c>
      <c r="AI44" s="12" t="str">
        <f t="shared" si="19"/>
        <v/>
      </c>
      <c r="AJ44" s="12" t="str">
        <f t="shared" si="19"/>
        <v/>
      </c>
      <c r="AK44" s="12" t="str">
        <f t="shared" si="19"/>
        <v/>
      </c>
      <c r="AL44" s="12" t="str">
        <f t="shared" si="19"/>
        <v/>
      </c>
      <c r="AM44" s="12"/>
      <c r="AN44" s="15" t="str">
        <f t="shared" si="20"/>
        <v/>
      </c>
      <c r="AO44" s="15" t="str">
        <f t="shared" si="20"/>
        <v/>
      </c>
      <c r="AP44" s="15" t="str">
        <f t="shared" si="20"/>
        <v/>
      </c>
      <c r="AQ44" s="15" t="str">
        <f t="shared" si="20"/>
        <v/>
      </c>
      <c r="AR44" s="15" t="str">
        <f t="shared" si="20"/>
        <v/>
      </c>
      <c r="AS44" s="15" t="str">
        <f t="shared" si="20"/>
        <v/>
      </c>
      <c r="AT44" s="15"/>
      <c r="AU44" s="11" t="str">
        <f t="shared" si="21"/>
        <v/>
      </c>
      <c r="AV44" s="11" t="str">
        <f t="shared" si="21"/>
        <v/>
      </c>
      <c r="AW44" s="11" t="str">
        <f t="shared" si="21"/>
        <v/>
      </c>
      <c r="AX44" s="11" t="str">
        <f t="shared" si="21"/>
        <v/>
      </c>
      <c r="AY44" s="11" t="str">
        <f t="shared" si="21"/>
        <v/>
      </c>
      <c r="AZ44" s="11" t="str">
        <f t="shared" si="21"/>
        <v/>
      </c>
      <c r="BA44" s="31"/>
      <c r="BB44" s="11" t="str">
        <f t="shared" si="14"/>
        <v/>
      </c>
      <c r="BC44" s="11" t="str">
        <f t="shared" si="22"/>
        <v/>
      </c>
      <c r="BD44" s="11" t="str">
        <f t="shared" si="22"/>
        <v/>
      </c>
      <c r="BE44" s="11" t="str">
        <f t="shared" si="23"/>
        <v/>
      </c>
      <c r="BF44" s="11" t="str">
        <f t="shared" si="23"/>
        <v/>
      </c>
      <c r="BG44" s="11" t="str">
        <f t="shared" si="23"/>
        <v/>
      </c>
    </row>
    <row r="45" spans="2:59">
      <c r="B45" s="11" t="str">
        <f t="shared" si="1"/>
        <v/>
      </c>
      <c r="C45" s="29"/>
      <c r="D45" s="65" t="str">
        <f t="shared" si="2"/>
        <v/>
      </c>
      <c r="E45" s="10" t="str">
        <f t="shared" si="3"/>
        <v/>
      </c>
      <c r="F45" s="10" t="str">
        <f t="shared" si="4"/>
        <v/>
      </c>
      <c r="G45" s="31" t="str">
        <f t="shared" si="5"/>
        <v/>
      </c>
      <c r="H45" s="11" t="str">
        <f t="shared" si="6"/>
        <v/>
      </c>
      <c r="I45" s="61"/>
      <c r="J45" s="61"/>
      <c r="K45" s="61"/>
      <c r="L45" s="61"/>
      <c r="M45" s="61"/>
      <c r="N45" s="61"/>
      <c r="O45" s="67"/>
      <c r="P45" s="11" t="str">
        <f t="shared" si="7"/>
        <v/>
      </c>
      <c r="Q45" s="12" t="str">
        <f t="shared" si="8"/>
        <v/>
      </c>
      <c r="R45" s="12"/>
      <c r="S45" s="12" t="str">
        <f t="shared" si="17"/>
        <v/>
      </c>
      <c r="T45" s="12" t="str">
        <f t="shared" si="17"/>
        <v/>
      </c>
      <c r="U45" s="12" t="str">
        <f t="shared" si="17"/>
        <v/>
      </c>
      <c r="V45" s="12" t="str">
        <f t="shared" si="17"/>
        <v/>
      </c>
      <c r="W45" s="12" t="str">
        <f t="shared" si="17"/>
        <v/>
      </c>
      <c r="X45" s="12" t="str">
        <f t="shared" si="17"/>
        <v/>
      </c>
      <c r="Y45" s="12"/>
      <c r="Z45" s="9" t="str">
        <f t="shared" si="18"/>
        <v/>
      </c>
      <c r="AA45" s="9" t="str">
        <f t="shared" si="18"/>
        <v/>
      </c>
      <c r="AB45" s="9" t="str">
        <f t="shared" si="18"/>
        <v/>
      </c>
      <c r="AC45" s="9" t="str">
        <f t="shared" si="18"/>
        <v/>
      </c>
      <c r="AD45" s="9" t="str">
        <f t="shared" si="18"/>
        <v/>
      </c>
      <c r="AE45" s="9" t="str">
        <f t="shared" si="18"/>
        <v/>
      </c>
      <c r="AF45" s="9"/>
      <c r="AG45" s="12" t="str">
        <f t="shared" si="19"/>
        <v/>
      </c>
      <c r="AH45" s="12" t="str">
        <f t="shared" si="19"/>
        <v/>
      </c>
      <c r="AI45" s="12" t="str">
        <f t="shared" si="19"/>
        <v/>
      </c>
      <c r="AJ45" s="12" t="str">
        <f t="shared" si="19"/>
        <v/>
      </c>
      <c r="AK45" s="12" t="str">
        <f t="shared" si="19"/>
        <v/>
      </c>
      <c r="AL45" s="12" t="str">
        <f t="shared" si="19"/>
        <v/>
      </c>
      <c r="AM45" s="12"/>
      <c r="AN45" s="15" t="str">
        <f t="shared" si="20"/>
        <v/>
      </c>
      <c r="AO45" s="15" t="str">
        <f t="shared" si="20"/>
        <v/>
      </c>
      <c r="AP45" s="15" t="str">
        <f t="shared" si="20"/>
        <v/>
      </c>
      <c r="AQ45" s="15" t="str">
        <f t="shared" si="20"/>
        <v/>
      </c>
      <c r="AR45" s="15" t="str">
        <f t="shared" si="20"/>
        <v/>
      </c>
      <c r="AS45" s="15" t="str">
        <f t="shared" si="20"/>
        <v/>
      </c>
      <c r="AT45" s="15"/>
      <c r="AU45" s="11" t="str">
        <f t="shared" si="21"/>
        <v/>
      </c>
      <c r="AV45" s="11" t="str">
        <f t="shared" si="21"/>
        <v/>
      </c>
      <c r="AW45" s="11" t="str">
        <f t="shared" si="21"/>
        <v/>
      </c>
      <c r="AX45" s="11" t="str">
        <f t="shared" si="21"/>
        <v/>
      </c>
      <c r="AY45" s="11" t="str">
        <f t="shared" si="21"/>
        <v/>
      </c>
      <c r="AZ45" s="11" t="str">
        <f t="shared" si="21"/>
        <v/>
      </c>
      <c r="BA45" s="31"/>
      <c r="BB45" s="11" t="str">
        <f t="shared" si="14"/>
        <v/>
      </c>
      <c r="BC45" s="11" t="str">
        <f t="shared" si="22"/>
        <v/>
      </c>
      <c r="BD45" s="11" t="str">
        <f t="shared" si="22"/>
        <v/>
      </c>
      <c r="BE45" s="11" t="str">
        <f t="shared" si="23"/>
        <v/>
      </c>
      <c r="BF45" s="11" t="str">
        <f t="shared" si="23"/>
        <v/>
      </c>
      <c r="BG45" s="11" t="str">
        <f t="shared" si="23"/>
        <v/>
      </c>
    </row>
    <row r="46" spans="2:59">
      <c r="B46" s="11" t="str">
        <f t="shared" si="1"/>
        <v/>
      </c>
      <c r="C46" s="29"/>
      <c r="D46" s="65" t="str">
        <f t="shared" si="2"/>
        <v/>
      </c>
      <c r="E46" s="10" t="str">
        <f t="shared" si="3"/>
        <v/>
      </c>
      <c r="F46" s="10" t="str">
        <f t="shared" si="4"/>
        <v/>
      </c>
      <c r="G46" s="31" t="str">
        <f t="shared" si="5"/>
        <v/>
      </c>
      <c r="H46" s="11" t="str">
        <f t="shared" si="6"/>
        <v/>
      </c>
      <c r="I46" s="61"/>
      <c r="J46" s="61"/>
      <c r="K46" s="61"/>
      <c r="L46" s="61"/>
      <c r="M46" s="61"/>
      <c r="N46" s="61"/>
      <c r="O46" s="67"/>
      <c r="P46" s="11" t="str">
        <f t="shared" si="7"/>
        <v/>
      </c>
      <c r="Q46" s="12" t="str">
        <f t="shared" si="8"/>
        <v/>
      </c>
      <c r="R46" s="12"/>
      <c r="S46" s="12" t="str">
        <f t="shared" si="17"/>
        <v/>
      </c>
      <c r="T46" s="12" t="str">
        <f t="shared" si="17"/>
        <v/>
      </c>
      <c r="U46" s="12" t="str">
        <f t="shared" si="17"/>
        <v/>
      </c>
      <c r="V46" s="12" t="str">
        <f t="shared" si="17"/>
        <v/>
      </c>
      <c r="W46" s="12" t="str">
        <f t="shared" si="17"/>
        <v/>
      </c>
      <c r="X46" s="12" t="str">
        <f t="shared" si="17"/>
        <v/>
      </c>
      <c r="Y46" s="12"/>
      <c r="Z46" s="9" t="str">
        <f t="shared" si="18"/>
        <v/>
      </c>
      <c r="AA46" s="9" t="str">
        <f t="shared" si="18"/>
        <v/>
      </c>
      <c r="AB46" s="9" t="str">
        <f t="shared" si="18"/>
        <v/>
      </c>
      <c r="AC46" s="9" t="str">
        <f t="shared" si="18"/>
        <v/>
      </c>
      <c r="AD46" s="9" t="str">
        <f t="shared" si="18"/>
        <v/>
      </c>
      <c r="AE46" s="9" t="str">
        <f t="shared" si="18"/>
        <v/>
      </c>
      <c r="AF46" s="9"/>
      <c r="AG46" s="12" t="str">
        <f t="shared" si="19"/>
        <v/>
      </c>
      <c r="AH46" s="12" t="str">
        <f t="shared" si="19"/>
        <v/>
      </c>
      <c r="AI46" s="12" t="str">
        <f t="shared" si="19"/>
        <v/>
      </c>
      <c r="AJ46" s="12" t="str">
        <f t="shared" si="19"/>
        <v/>
      </c>
      <c r="AK46" s="12" t="str">
        <f t="shared" si="19"/>
        <v/>
      </c>
      <c r="AL46" s="12" t="str">
        <f t="shared" si="19"/>
        <v/>
      </c>
      <c r="AM46" s="12"/>
      <c r="AN46" s="15" t="str">
        <f t="shared" si="20"/>
        <v/>
      </c>
      <c r="AO46" s="15" t="str">
        <f t="shared" si="20"/>
        <v/>
      </c>
      <c r="AP46" s="15" t="str">
        <f t="shared" si="20"/>
        <v/>
      </c>
      <c r="AQ46" s="15" t="str">
        <f t="shared" si="20"/>
        <v/>
      </c>
      <c r="AR46" s="15" t="str">
        <f t="shared" si="20"/>
        <v/>
      </c>
      <c r="AS46" s="15" t="str">
        <f t="shared" si="20"/>
        <v/>
      </c>
      <c r="AT46" s="15"/>
      <c r="AU46" s="11" t="str">
        <f t="shared" si="21"/>
        <v/>
      </c>
      <c r="AV46" s="11" t="str">
        <f t="shared" si="21"/>
        <v/>
      </c>
      <c r="AW46" s="11" t="str">
        <f t="shared" si="21"/>
        <v/>
      </c>
      <c r="AX46" s="11" t="str">
        <f t="shared" si="21"/>
        <v/>
      </c>
      <c r="AY46" s="11" t="str">
        <f t="shared" si="21"/>
        <v/>
      </c>
      <c r="AZ46" s="11" t="str">
        <f t="shared" si="21"/>
        <v/>
      </c>
      <c r="BA46" s="31"/>
      <c r="BB46" s="11" t="str">
        <f t="shared" si="14"/>
        <v/>
      </c>
      <c r="BC46" s="11" t="str">
        <f t="shared" si="22"/>
        <v/>
      </c>
      <c r="BD46" s="11" t="str">
        <f t="shared" si="22"/>
        <v/>
      </c>
      <c r="BE46" s="11" t="str">
        <f t="shared" si="23"/>
        <v/>
      </c>
      <c r="BF46" s="11" t="str">
        <f t="shared" si="23"/>
        <v/>
      </c>
      <c r="BG46" s="11" t="str">
        <f t="shared" si="23"/>
        <v/>
      </c>
    </row>
    <row r="47" spans="2:59">
      <c r="B47" s="11" t="str">
        <f t="shared" si="1"/>
        <v/>
      </c>
      <c r="C47" s="29"/>
      <c r="D47" s="65" t="str">
        <f t="shared" si="2"/>
        <v/>
      </c>
      <c r="E47" s="10" t="str">
        <f t="shared" si="3"/>
        <v/>
      </c>
      <c r="F47" s="10" t="str">
        <f t="shared" si="4"/>
        <v/>
      </c>
      <c r="G47" s="31" t="str">
        <f t="shared" si="5"/>
        <v/>
      </c>
      <c r="H47" s="11" t="str">
        <f t="shared" si="6"/>
        <v/>
      </c>
      <c r="I47" s="61"/>
      <c r="J47" s="61"/>
      <c r="K47" s="61"/>
      <c r="L47" s="61"/>
      <c r="M47" s="61"/>
      <c r="N47" s="61"/>
      <c r="O47" s="67"/>
      <c r="P47" s="11" t="str">
        <f t="shared" si="7"/>
        <v/>
      </c>
      <c r="Q47" s="12" t="str">
        <f t="shared" si="8"/>
        <v/>
      </c>
      <c r="R47" s="12"/>
      <c r="S47" s="12" t="str">
        <f t="shared" si="17"/>
        <v/>
      </c>
      <c r="T47" s="12" t="str">
        <f t="shared" si="17"/>
        <v/>
      </c>
      <c r="U47" s="12" t="str">
        <f t="shared" si="17"/>
        <v/>
      </c>
      <c r="V47" s="12" t="str">
        <f t="shared" si="17"/>
        <v/>
      </c>
      <c r="W47" s="12" t="str">
        <f t="shared" si="17"/>
        <v/>
      </c>
      <c r="X47" s="12" t="str">
        <f t="shared" si="17"/>
        <v/>
      </c>
      <c r="Y47" s="12"/>
      <c r="Z47" s="9" t="str">
        <f t="shared" si="18"/>
        <v/>
      </c>
      <c r="AA47" s="9" t="str">
        <f t="shared" si="18"/>
        <v/>
      </c>
      <c r="AB47" s="9" t="str">
        <f t="shared" si="18"/>
        <v/>
      </c>
      <c r="AC47" s="9" t="str">
        <f t="shared" si="18"/>
        <v/>
      </c>
      <c r="AD47" s="9" t="str">
        <f t="shared" si="18"/>
        <v/>
      </c>
      <c r="AE47" s="9" t="str">
        <f t="shared" si="18"/>
        <v/>
      </c>
      <c r="AF47" s="9"/>
      <c r="AG47" s="12" t="str">
        <f t="shared" si="19"/>
        <v/>
      </c>
      <c r="AH47" s="12" t="str">
        <f t="shared" si="19"/>
        <v/>
      </c>
      <c r="AI47" s="12" t="str">
        <f t="shared" si="19"/>
        <v/>
      </c>
      <c r="AJ47" s="12" t="str">
        <f t="shared" si="19"/>
        <v/>
      </c>
      <c r="AK47" s="12" t="str">
        <f t="shared" si="19"/>
        <v/>
      </c>
      <c r="AL47" s="12" t="str">
        <f t="shared" si="19"/>
        <v/>
      </c>
      <c r="AM47" s="12"/>
      <c r="AN47" s="15" t="str">
        <f t="shared" si="20"/>
        <v/>
      </c>
      <c r="AO47" s="15" t="str">
        <f t="shared" si="20"/>
        <v/>
      </c>
      <c r="AP47" s="15" t="str">
        <f t="shared" si="20"/>
        <v/>
      </c>
      <c r="AQ47" s="15" t="str">
        <f t="shared" si="20"/>
        <v/>
      </c>
      <c r="AR47" s="15" t="str">
        <f t="shared" si="20"/>
        <v/>
      </c>
      <c r="AS47" s="15" t="str">
        <f t="shared" si="20"/>
        <v/>
      </c>
      <c r="AT47" s="15"/>
      <c r="AU47" s="11" t="str">
        <f t="shared" si="21"/>
        <v/>
      </c>
      <c r="AV47" s="11" t="str">
        <f t="shared" si="21"/>
        <v/>
      </c>
      <c r="AW47" s="11" t="str">
        <f t="shared" si="21"/>
        <v/>
      </c>
      <c r="AX47" s="11" t="str">
        <f t="shared" si="21"/>
        <v/>
      </c>
      <c r="AY47" s="11" t="str">
        <f t="shared" si="21"/>
        <v/>
      </c>
      <c r="AZ47" s="11" t="str">
        <f t="shared" si="21"/>
        <v/>
      </c>
      <c r="BA47" s="31"/>
      <c r="BB47" s="11" t="str">
        <f t="shared" si="14"/>
        <v/>
      </c>
      <c r="BC47" s="11" t="str">
        <f t="shared" si="22"/>
        <v/>
      </c>
      <c r="BD47" s="11" t="str">
        <f t="shared" si="22"/>
        <v/>
      </c>
      <c r="BE47" s="11" t="str">
        <f t="shared" si="23"/>
        <v/>
      </c>
      <c r="BF47" s="11" t="str">
        <f t="shared" si="23"/>
        <v/>
      </c>
      <c r="BG47" s="11" t="str">
        <f t="shared" si="23"/>
        <v/>
      </c>
    </row>
    <row r="48" spans="2:59">
      <c r="B48" s="11" t="str">
        <f t="shared" si="1"/>
        <v/>
      </c>
      <c r="C48" s="29"/>
      <c r="D48" s="65" t="str">
        <f t="shared" si="2"/>
        <v/>
      </c>
      <c r="E48" s="10" t="str">
        <f t="shared" si="3"/>
        <v/>
      </c>
      <c r="F48" s="10" t="str">
        <f t="shared" si="4"/>
        <v/>
      </c>
      <c r="G48" s="31" t="str">
        <f t="shared" si="5"/>
        <v/>
      </c>
      <c r="H48" s="11" t="str">
        <f t="shared" si="6"/>
        <v/>
      </c>
      <c r="I48" s="61"/>
      <c r="J48" s="61"/>
      <c r="K48" s="61"/>
      <c r="L48" s="61"/>
      <c r="M48" s="61"/>
      <c r="N48" s="61"/>
      <c r="O48" s="67"/>
      <c r="P48" s="11" t="str">
        <f t="shared" si="7"/>
        <v/>
      </c>
      <c r="Q48" s="12" t="str">
        <f t="shared" si="8"/>
        <v/>
      </c>
      <c r="R48" s="12"/>
      <c r="S48" s="12" t="str">
        <f t="shared" si="17"/>
        <v/>
      </c>
      <c r="T48" s="12" t="str">
        <f t="shared" si="17"/>
        <v/>
      </c>
      <c r="U48" s="12" t="str">
        <f t="shared" si="17"/>
        <v/>
      </c>
      <c r="V48" s="12" t="str">
        <f t="shared" si="17"/>
        <v/>
      </c>
      <c r="W48" s="12" t="str">
        <f t="shared" si="17"/>
        <v/>
      </c>
      <c r="X48" s="12" t="str">
        <f t="shared" si="17"/>
        <v/>
      </c>
      <c r="Y48" s="12"/>
      <c r="Z48" s="9" t="str">
        <f t="shared" si="18"/>
        <v/>
      </c>
      <c r="AA48" s="9" t="str">
        <f t="shared" si="18"/>
        <v/>
      </c>
      <c r="AB48" s="9" t="str">
        <f t="shared" si="18"/>
        <v/>
      </c>
      <c r="AC48" s="9" t="str">
        <f t="shared" si="18"/>
        <v/>
      </c>
      <c r="AD48" s="9" t="str">
        <f t="shared" si="18"/>
        <v/>
      </c>
      <c r="AE48" s="9" t="str">
        <f t="shared" si="18"/>
        <v/>
      </c>
      <c r="AF48" s="9"/>
      <c r="AG48" s="12" t="str">
        <f t="shared" si="19"/>
        <v/>
      </c>
      <c r="AH48" s="12" t="str">
        <f t="shared" si="19"/>
        <v/>
      </c>
      <c r="AI48" s="12" t="str">
        <f t="shared" si="19"/>
        <v/>
      </c>
      <c r="AJ48" s="12" t="str">
        <f t="shared" si="19"/>
        <v/>
      </c>
      <c r="AK48" s="12" t="str">
        <f t="shared" si="19"/>
        <v/>
      </c>
      <c r="AL48" s="12" t="str">
        <f t="shared" si="19"/>
        <v/>
      </c>
      <c r="AM48" s="12"/>
      <c r="AN48" s="15" t="str">
        <f t="shared" si="20"/>
        <v/>
      </c>
      <c r="AO48" s="15" t="str">
        <f t="shared" si="20"/>
        <v/>
      </c>
      <c r="AP48" s="15" t="str">
        <f t="shared" si="20"/>
        <v/>
      </c>
      <c r="AQ48" s="15" t="str">
        <f t="shared" si="20"/>
        <v/>
      </c>
      <c r="AR48" s="15" t="str">
        <f t="shared" si="20"/>
        <v/>
      </c>
      <c r="AS48" s="15" t="str">
        <f t="shared" si="20"/>
        <v/>
      </c>
      <c r="AT48" s="15"/>
      <c r="AU48" s="11" t="str">
        <f t="shared" si="21"/>
        <v/>
      </c>
      <c r="AV48" s="11" t="str">
        <f t="shared" si="21"/>
        <v/>
      </c>
      <c r="AW48" s="11" t="str">
        <f t="shared" si="21"/>
        <v/>
      </c>
      <c r="AX48" s="11" t="str">
        <f t="shared" si="21"/>
        <v/>
      </c>
      <c r="AY48" s="11" t="str">
        <f t="shared" si="21"/>
        <v/>
      </c>
      <c r="AZ48" s="11" t="str">
        <f t="shared" si="21"/>
        <v/>
      </c>
      <c r="BA48" s="31"/>
      <c r="BB48" s="11" t="str">
        <f t="shared" si="14"/>
        <v/>
      </c>
      <c r="BC48" s="11" t="str">
        <f t="shared" si="22"/>
        <v/>
      </c>
      <c r="BD48" s="11" t="str">
        <f t="shared" si="22"/>
        <v/>
      </c>
      <c r="BE48" s="11" t="str">
        <f t="shared" si="23"/>
        <v/>
      </c>
      <c r="BF48" s="11" t="str">
        <f t="shared" si="23"/>
        <v/>
      </c>
      <c r="BG48" s="11" t="str">
        <f t="shared" si="23"/>
        <v/>
      </c>
    </row>
    <row r="49" spans="2:59">
      <c r="B49" s="11" t="str">
        <f t="shared" si="1"/>
        <v/>
      </c>
      <c r="C49" s="29"/>
      <c r="D49" s="65" t="str">
        <f t="shared" si="2"/>
        <v/>
      </c>
      <c r="E49" s="10" t="str">
        <f t="shared" si="3"/>
        <v/>
      </c>
      <c r="F49" s="10" t="str">
        <f t="shared" si="4"/>
        <v/>
      </c>
      <c r="G49" s="31" t="str">
        <f t="shared" si="5"/>
        <v/>
      </c>
      <c r="H49" s="11" t="str">
        <f t="shared" si="6"/>
        <v/>
      </c>
      <c r="I49" s="61"/>
      <c r="J49" s="61"/>
      <c r="K49" s="61"/>
      <c r="L49" s="61"/>
      <c r="M49" s="61"/>
      <c r="N49" s="61"/>
      <c r="O49" s="67"/>
      <c r="P49" s="11" t="str">
        <f t="shared" si="7"/>
        <v/>
      </c>
      <c r="Q49" s="12" t="str">
        <f t="shared" si="8"/>
        <v/>
      </c>
      <c r="R49" s="12"/>
      <c r="S49" s="12" t="str">
        <f t="shared" si="17"/>
        <v/>
      </c>
      <c r="T49" s="12" t="str">
        <f t="shared" si="17"/>
        <v/>
      </c>
      <c r="U49" s="12" t="str">
        <f t="shared" si="17"/>
        <v/>
      </c>
      <c r="V49" s="12" t="str">
        <f t="shared" si="17"/>
        <v/>
      </c>
      <c r="W49" s="12" t="str">
        <f t="shared" si="17"/>
        <v/>
      </c>
      <c r="X49" s="12" t="str">
        <f t="shared" si="17"/>
        <v/>
      </c>
      <c r="Y49" s="12"/>
      <c r="Z49" s="9" t="str">
        <f t="shared" si="18"/>
        <v/>
      </c>
      <c r="AA49" s="9" t="str">
        <f t="shared" si="18"/>
        <v/>
      </c>
      <c r="AB49" s="9" t="str">
        <f t="shared" si="18"/>
        <v/>
      </c>
      <c r="AC49" s="9" t="str">
        <f t="shared" si="18"/>
        <v/>
      </c>
      <c r="AD49" s="9" t="str">
        <f t="shared" si="18"/>
        <v/>
      </c>
      <c r="AE49" s="9" t="str">
        <f t="shared" si="18"/>
        <v/>
      </c>
      <c r="AF49" s="9"/>
      <c r="AG49" s="12" t="str">
        <f t="shared" si="19"/>
        <v/>
      </c>
      <c r="AH49" s="12" t="str">
        <f t="shared" si="19"/>
        <v/>
      </c>
      <c r="AI49" s="12" t="str">
        <f t="shared" si="19"/>
        <v/>
      </c>
      <c r="AJ49" s="12" t="str">
        <f t="shared" si="19"/>
        <v/>
      </c>
      <c r="AK49" s="12" t="str">
        <f t="shared" si="19"/>
        <v/>
      </c>
      <c r="AL49" s="12" t="str">
        <f t="shared" si="19"/>
        <v/>
      </c>
      <c r="AM49" s="12"/>
      <c r="AN49" s="15" t="str">
        <f t="shared" si="20"/>
        <v/>
      </c>
      <c r="AO49" s="15" t="str">
        <f t="shared" si="20"/>
        <v/>
      </c>
      <c r="AP49" s="15" t="str">
        <f t="shared" si="20"/>
        <v/>
      </c>
      <c r="AQ49" s="15" t="str">
        <f t="shared" si="20"/>
        <v/>
      </c>
      <c r="AR49" s="15" t="str">
        <f t="shared" si="20"/>
        <v/>
      </c>
      <c r="AS49" s="15" t="str">
        <f t="shared" si="20"/>
        <v/>
      </c>
      <c r="AT49" s="15"/>
      <c r="AU49" s="11" t="str">
        <f t="shared" si="21"/>
        <v/>
      </c>
      <c r="AV49" s="11" t="str">
        <f t="shared" si="21"/>
        <v/>
      </c>
      <c r="AW49" s="11" t="str">
        <f t="shared" si="21"/>
        <v/>
      </c>
      <c r="AX49" s="11" t="str">
        <f t="shared" si="21"/>
        <v/>
      </c>
      <c r="AY49" s="11" t="str">
        <f t="shared" si="21"/>
        <v/>
      </c>
      <c r="AZ49" s="11" t="str">
        <f t="shared" si="21"/>
        <v/>
      </c>
      <c r="BA49" s="31"/>
      <c r="BB49" s="11" t="str">
        <f t="shared" si="14"/>
        <v/>
      </c>
      <c r="BC49" s="11" t="str">
        <f t="shared" si="22"/>
        <v/>
      </c>
      <c r="BD49" s="11" t="str">
        <f t="shared" si="22"/>
        <v/>
      </c>
      <c r="BE49" s="11" t="str">
        <f t="shared" si="23"/>
        <v/>
      </c>
      <c r="BF49" s="11" t="str">
        <f t="shared" si="23"/>
        <v/>
      </c>
      <c r="BG49" s="11" t="str">
        <f t="shared" si="23"/>
        <v/>
      </c>
    </row>
    <row r="50" spans="2:59">
      <c r="B50" s="11" t="str">
        <f t="shared" si="1"/>
        <v/>
      </c>
      <c r="C50" s="29"/>
      <c r="D50" s="65" t="str">
        <f t="shared" si="2"/>
        <v/>
      </c>
      <c r="E50" s="10" t="str">
        <f t="shared" si="3"/>
        <v/>
      </c>
      <c r="F50" s="10" t="str">
        <f t="shared" si="4"/>
        <v/>
      </c>
      <c r="G50" s="31" t="str">
        <f t="shared" si="5"/>
        <v/>
      </c>
      <c r="H50" s="11" t="str">
        <f t="shared" si="6"/>
        <v/>
      </c>
      <c r="I50" s="61"/>
      <c r="J50" s="61"/>
      <c r="K50" s="61"/>
      <c r="L50" s="61"/>
      <c r="M50" s="61"/>
      <c r="N50" s="61"/>
      <c r="O50" s="67"/>
      <c r="P50" s="11" t="str">
        <f t="shared" si="7"/>
        <v/>
      </c>
      <c r="Q50" s="12" t="str">
        <f t="shared" si="8"/>
        <v/>
      </c>
      <c r="R50" s="12"/>
      <c r="S50" s="12" t="str">
        <f t="shared" si="17"/>
        <v/>
      </c>
      <c r="T50" s="12" t="str">
        <f t="shared" si="17"/>
        <v/>
      </c>
      <c r="U50" s="12" t="str">
        <f t="shared" si="17"/>
        <v/>
      </c>
      <c r="V50" s="12" t="str">
        <f t="shared" si="17"/>
        <v/>
      </c>
      <c r="W50" s="12" t="str">
        <f t="shared" si="17"/>
        <v/>
      </c>
      <c r="X50" s="12" t="str">
        <f t="shared" si="17"/>
        <v/>
      </c>
      <c r="Y50" s="12"/>
      <c r="Z50" s="9" t="str">
        <f t="shared" si="18"/>
        <v/>
      </c>
      <c r="AA50" s="9" t="str">
        <f t="shared" si="18"/>
        <v/>
      </c>
      <c r="AB50" s="9" t="str">
        <f t="shared" si="18"/>
        <v/>
      </c>
      <c r="AC50" s="9" t="str">
        <f t="shared" si="18"/>
        <v/>
      </c>
      <c r="AD50" s="9" t="str">
        <f t="shared" si="18"/>
        <v/>
      </c>
      <c r="AE50" s="9" t="str">
        <f t="shared" si="18"/>
        <v/>
      </c>
      <c r="AF50" s="9"/>
      <c r="AG50" s="12" t="str">
        <f t="shared" si="19"/>
        <v/>
      </c>
      <c r="AH50" s="12" t="str">
        <f t="shared" si="19"/>
        <v/>
      </c>
      <c r="AI50" s="12" t="str">
        <f t="shared" si="19"/>
        <v/>
      </c>
      <c r="AJ50" s="12" t="str">
        <f t="shared" si="19"/>
        <v/>
      </c>
      <c r="AK50" s="12" t="str">
        <f t="shared" si="19"/>
        <v/>
      </c>
      <c r="AL50" s="12" t="str">
        <f t="shared" si="19"/>
        <v/>
      </c>
      <c r="AM50" s="12"/>
      <c r="AN50" s="15" t="str">
        <f t="shared" si="20"/>
        <v/>
      </c>
      <c r="AO50" s="15" t="str">
        <f t="shared" si="20"/>
        <v/>
      </c>
      <c r="AP50" s="15" t="str">
        <f t="shared" si="20"/>
        <v/>
      </c>
      <c r="AQ50" s="15" t="str">
        <f t="shared" si="20"/>
        <v/>
      </c>
      <c r="AR50" s="15" t="str">
        <f t="shared" si="20"/>
        <v/>
      </c>
      <c r="AS50" s="15" t="str">
        <f t="shared" si="20"/>
        <v/>
      </c>
      <c r="AT50" s="15"/>
      <c r="AU50" s="11" t="str">
        <f t="shared" si="21"/>
        <v/>
      </c>
      <c r="AV50" s="11" t="str">
        <f t="shared" si="21"/>
        <v/>
      </c>
      <c r="AW50" s="11" t="str">
        <f t="shared" si="21"/>
        <v/>
      </c>
      <c r="AX50" s="11" t="str">
        <f t="shared" si="21"/>
        <v/>
      </c>
      <c r="AY50" s="11" t="str">
        <f t="shared" si="21"/>
        <v/>
      </c>
      <c r="AZ50" s="11" t="str">
        <f t="shared" si="21"/>
        <v/>
      </c>
      <c r="BA50" s="31"/>
      <c r="BB50" s="11" t="str">
        <f t="shared" si="14"/>
        <v/>
      </c>
      <c r="BC50" s="11" t="str">
        <f t="shared" si="22"/>
        <v/>
      </c>
      <c r="BD50" s="11" t="str">
        <f t="shared" si="22"/>
        <v/>
      </c>
      <c r="BE50" s="11" t="str">
        <f t="shared" si="23"/>
        <v/>
      </c>
      <c r="BF50" s="11" t="str">
        <f t="shared" si="23"/>
        <v/>
      </c>
      <c r="BG50" s="11" t="str">
        <f t="shared" si="23"/>
        <v/>
      </c>
    </row>
    <row r="51" spans="2:59">
      <c r="B51" s="11" t="str">
        <f t="shared" si="1"/>
        <v/>
      </c>
      <c r="C51" s="29"/>
      <c r="D51" s="65" t="str">
        <f t="shared" si="2"/>
        <v/>
      </c>
      <c r="E51" s="10" t="str">
        <f t="shared" si="3"/>
        <v/>
      </c>
      <c r="F51" s="10" t="str">
        <f t="shared" si="4"/>
        <v/>
      </c>
      <c r="G51" s="31" t="str">
        <f t="shared" si="5"/>
        <v/>
      </c>
      <c r="H51" s="11" t="str">
        <f t="shared" si="6"/>
        <v/>
      </c>
      <c r="I51" s="61"/>
      <c r="J51" s="61"/>
      <c r="K51" s="61"/>
      <c r="L51" s="61"/>
      <c r="M51" s="61"/>
      <c r="N51" s="61"/>
      <c r="O51" s="67"/>
      <c r="P51" s="11" t="str">
        <f t="shared" si="7"/>
        <v/>
      </c>
      <c r="Q51" s="12" t="str">
        <f t="shared" si="8"/>
        <v/>
      </c>
      <c r="R51" s="12"/>
      <c r="S51" s="12" t="str">
        <f t="shared" si="17"/>
        <v/>
      </c>
      <c r="T51" s="12" t="str">
        <f t="shared" si="17"/>
        <v/>
      </c>
      <c r="U51" s="12" t="str">
        <f t="shared" si="17"/>
        <v/>
      </c>
      <c r="V51" s="12" t="str">
        <f t="shared" si="17"/>
        <v/>
      </c>
      <c r="W51" s="12" t="str">
        <f t="shared" si="17"/>
        <v/>
      </c>
      <c r="X51" s="12" t="str">
        <f t="shared" si="17"/>
        <v/>
      </c>
      <c r="Y51" s="12"/>
      <c r="Z51" s="9" t="str">
        <f t="shared" si="18"/>
        <v/>
      </c>
      <c r="AA51" s="9" t="str">
        <f t="shared" si="18"/>
        <v/>
      </c>
      <c r="AB51" s="9" t="str">
        <f t="shared" si="18"/>
        <v/>
      </c>
      <c r="AC51" s="9" t="str">
        <f t="shared" si="18"/>
        <v/>
      </c>
      <c r="AD51" s="9" t="str">
        <f t="shared" si="18"/>
        <v/>
      </c>
      <c r="AE51" s="9" t="str">
        <f t="shared" si="18"/>
        <v/>
      </c>
      <c r="AF51" s="9"/>
      <c r="AG51" s="12" t="str">
        <f t="shared" si="19"/>
        <v/>
      </c>
      <c r="AH51" s="12" t="str">
        <f t="shared" si="19"/>
        <v/>
      </c>
      <c r="AI51" s="12" t="str">
        <f t="shared" si="19"/>
        <v/>
      </c>
      <c r="AJ51" s="12" t="str">
        <f t="shared" si="19"/>
        <v/>
      </c>
      <c r="AK51" s="12" t="str">
        <f t="shared" si="19"/>
        <v/>
      </c>
      <c r="AL51" s="12" t="str">
        <f t="shared" si="19"/>
        <v/>
      </c>
      <c r="AM51" s="12"/>
      <c r="AN51" s="15" t="str">
        <f t="shared" si="20"/>
        <v/>
      </c>
      <c r="AO51" s="15" t="str">
        <f t="shared" si="20"/>
        <v/>
      </c>
      <c r="AP51" s="15" t="str">
        <f t="shared" si="20"/>
        <v/>
      </c>
      <c r="AQ51" s="15" t="str">
        <f t="shared" si="20"/>
        <v/>
      </c>
      <c r="AR51" s="15" t="str">
        <f t="shared" si="20"/>
        <v/>
      </c>
      <c r="AS51" s="15" t="str">
        <f t="shared" si="20"/>
        <v/>
      </c>
      <c r="AT51" s="15"/>
      <c r="AU51" s="11" t="str">
        <f t="shared" si="21"/>
        <v/>
      </c>
      <c r="AV51" s="11" t="str">
        <f t="shared" si="21"/>
        <v/>
      </c>
      <c r="AW51" s="11" t="str">
        <f t="shared" si="21"/>
        <v/>
      </c>
      <c r="AX51" s="11" t="str">
        <f t="shared" si="21"/>
        <v/>
      </c>
      <c r="AY51" s="11" t="str">
        <f t="shared" si="21"/>
        <v/>
      </c>
      <c r="AZ51" s="11" t="str">
        <f t="shared" si="21"/>
        <v/>
      </c>
      <c r="BA51" s="31"/>
      <c r="BB51" s="11" t="str">
        <f t="shared" si="14"/>
        <v/>
      </c>
      <c r="BC51" s="11" t="str">
        <f t="shared" si="22"/>
        <v/>
      </c>
      <c r="BD51" s="11" t="str">
        <f t="shared" si="22"/>
        <v/>
      </c>
      <c r="BE51" s="11" t="str">
        <f t="shared" si="23"/>
        <v/>
      </c>
      <c r="BF51" s="11" t="str">
        <f t="shared" si="23"/>
        <v/>
      </c>
      <c r="BG51" s="11" t="str">
        <f t="shared" si="23"/>
        <v/>
      </c>
    </row>
    <row r="52" spans="2:59">
      <c r="B52" s="11" t="str">
        <f t="shared" si="1"/>
        <v/>
      </c>
      <c r="C52" s="29"/>
      <c r="D52" s="65" t="str">
        <f t="shared" si="2"/>
        <v/>
      </c>
      <c r="E52" s="10" t="str">
        <f t="shared" si="3"/>
        <v/>
      </c>
      <c r="F52" s="10" t="str">
        <f t="shared" si="4"/>
        <v/>
      </c>
      <c r="G52" s="31" t="str">
        <f t="shared" si="5"/>
        <v/>
      </c>
      <c r="H52" s="11" t="str">
        <f t="shared" si="6"/>
        <v/>
      </c>
      <c r="I52" s="61"/>
      <c r="J52" s="61"/>
      <c r="K52" s="61"/>
      <c r="L52" s="61"/>
      <c r="M52" s="61"/>
      <c r="N52" s="61"/>
      <c r="O52" s="67"/>
      <c r="P52" s="11" t="str">
        <f t="shared" si="7"/>
        <v/>
      </c>
      <c r="Q52" s="12" t="str">
        <f t="shared" si="8"/>
        <v/>
      </c>
      <c r="R52" s="12"/>
      <c r="S52" s="12" t="str">
        <f t="shared" si="17"/>
        <v/>
      </c>
      <c r="T52" s="12" t="str">
        <f t="shared" si="17"/>
        <v/>
      </c>
      <c r="U52" s="12" t="str">
        <f t="shared" si="17"/>
        <v/>
      </c>
      <c r="V52" s="12" t="str">
        <f t="shared" si="17"/>
        <v/>
      </c>
      <c r="W52" s="12" t="str">
        <f t="shared" si="17"/>
        <v/>
      </c>
      <c r="X52" s="12" t="str">
        <f t="shared" si="17"/>
        <v/>
      </c>
      <c r="Y52" s="12"/>
      <c r="Z52" s="9" t="str">
        <f t="shared" si="18"/>
        <v/>
      </c>
      <c r="AA52" s="9" t="str">
        <f t="shared" si="18"/>
        <v/>
      </c>
      <c r="AB52" s="9" t="str">
        <f t="shared" si="18"/>
        <v/>
      </c>
      <c r="AC52" s="9" t="str">
        <f t="shared" si="18"/>
        <v/>
      </c>
      <c r="AD52" s="9" t="str">
        <f t="shared" si="18"/>
        <v/>
      </c>
      <c r="AE52" s="9" t="str">
        <f t="shared" si="18"/>
        <v/>
      </c>
      <c r="AF52" s="9"/>
      <c r="AG52" s="12" t="str">
        <f t="shared" si="19"/>
        <v/>
      </c>
      <c r="AH52" s="12" t="str">
        <f t="shared" si="19"/>
        <v/>
      </c>
      <c r="AI52" s="12" t="str">
        <f t="shared" si="19"/>
        <v/>
      </c>
      <c r="AJ52" s="12" t="str">
        <f t="shared" si="19"/>
        <v/>
      </c>
      <c r="AK52" s="12" t="str">
        <f t="shared" si="19"/>
        <v/>
      </c>
      <c r="AL52" s="12" t="str">
        <f t="shared" si="19"/>
        <v/>
      </c>
      <c r="AM52" s="12"/>
      <c r="AN52" s="15" t="str">
        <f t="shared" si="20"/>
        <v/>
      </c>
      <c r="AO52" s="15" t="str">
        <f t="shared" si="20"/>
        <v/>
      </c>
      <c r="AP52" s="15" t="str">
        <f t="shared" si="20"/>
        <v/>
      </c>
      <c r="AQ52" s="15" t="str">
        <f t="shared" si="20"/>
        <v/>
      </c>
      <c r="AR52" s="15" t="str">
        <f t="shared" si="20"/>
        <v/>
      </c>
      <c r="AS52" s="15" t="str">
        <f t="shared" si="20"/>
        <v/>
      </c>
      <c r="AT52" s="15"/>
      <c r="AU52" s="11" t="str">
        <f t="shared" si="21"/>
        <v/>
      </c>
      <c r="AV52" s="11" t="str">
        <f t="shared" si="21"/>
        <v/>
      </c>
      <c r="AW52" s="11" t="str">
        <f t="shared" si="21"/>
        <v/>
      </c>
      <c r="AX52" s="11" t="str">
        <f t="shared" si="21"/>
        <v/>
      </c>
      <c r="AY52" s="11" t="str">
        <f t="shared" si="21"/>
        <v/>
      </c>
      <c r="AZ52" s="11" t="str">
        <f t="shared" si="21"/>
        <v/>
      </c>
      <c r="BA52" s="31"/>
      <c r="BB52" s="11" t="str">
        <f t="shared" si="14"/>
        <v/>
      </c>
      <c r="BC52" s="11" t="str">
        <f t="shared" si="22"/>
        <v/>
      </c>
      <c r="BD52" s="11" t="str">
        <f t="shared" si="22"/>
        <v/>
      </c>
      <c r="BE52" s="11" t="str">
        <f t="shared" si="23"/>
        <v/>
      </c>
      <c r="BF52" s="11" t="str">
        <f t="shared" si="23"/>
        <v/>
      </c>
      <c r="BG52" s="11" t="str">
        <f t="shared" si="23"/>
        <v/>
      </c>
    </row>
    <row r="53" spans="2:59">
      <c r="B53" s="11" t="str">
        <f t="shared" si="1"/>
        <v/>
      </c>
      <c r="C53" s="29"/>
      <c r="D53" s="65" t="str">
        <f t="shared" si="2"/>
        <v/>
      </c>
      <c r="E53" s="10" t="str">
        <f t="shared" si="3"/>
        <v/>
      </c>
      <c r="F53" s="10" t="str">
        <f t="shared" si="4"/>
        <v/>
      </c>
      <c r="G53" s="31" t="str">
        <f t="shared" si="5"/>
        <v/>
      </c>
      <c r="H53" s="11" t="str">
        <f t="shared" si="6"/>
        <v/>
      </c>
      <c r="I53" s="61"/>
      <c r="J53" s="61"/>
      <c r="K53" s="61"/>
      <c r="L53" s="61"/>
      <c r="M53" s="61"/>
      <c r="N53" s="61"/>
      <c r="O53" s="67"/>
      <c r="P53" s="11" t="str">
        <f t="shared" si="7"/>
        <v/>
      </c>
      <c r="Q53" s="12" t="str">
        <f t="shared" si="8"/>
        <v/>
      </c>
      <c r="R53" s="12"/>
      <c r="S53" s="12" t="str">
        <f t="shared" si="17"/>
        <v/>
      </c>
      <c r="T53" s="12" t="str">
        <f t="shared" si="17"/>
        <v/>
      </c>
      <c r="U53" s="12" t="str">
        <f t="shared" si="17"/>
        <v/>
      </c>
      <c r="V53" s="12" t="str">
        <f t="shared" si="17"/>
        <v/>
      </c>
      <c r="W53" s="12" t="str">
        <f t="shared" si="17"/>
        <v/>
      </c>
      <c r="X53" s="12" t="str">
        <f t="shared" si="17"/>
        <v/>
      </c>
      <c r="Y53" s="12"/>
      <c r="Z53" s="9" t="str">
        <f t="shared" si="18"/>
        <v/>
      </c>
      <c r="AA53" s="9" t="str">
        <f t="shared" si="18"/>
        <v/>
      </c>
      <c r="AB53" s="9" t="str">
        <f t="shared" si="18"/>
        <v/>
      </c>
      <c r="AC53" s="9" t="str">
        <f t="shared" si="18"/>
        <v/>
      </c>
      <c r="AD53" s="9" t="str">
        <f t="shared" si="18"/>
        <v/>
      </c>
      <c r="AE53" s="9" t="str">
        <f t="shared" si="18"/>
        <v/>
      </c>
      <c r="AF53" s="9"/>
      <c r="AG53" s="12" t="str">
        <f t="shared" si="19"/>
        <v/>
      </c>
      <c r="AH53" s="12" t="str">
        <f t="shared" si="19"/>
        <v/>
      </c>
      <c r="AI53" s="12" t="str">
        <f t="shared" si="19"/>
        <v/>
      </c>
      <c r="AJ53" s="12" t="str">
        <f t="shared" si="19"/>
        <v/>
      </c>
      <c r="AK53" s="12" t="str">
        <f t="shared" si="19"/>
        <v/>
      </c>
      <c r="AL53" s="12" t="str">
        <f t="shared" si="19"/>
        <v/>
      </c>
      <c r="AM53" s="12"/>
      <c r="AN53" s="15" t="str">
        <f t="shared" si="20"/>
        <v/>
      </c>
      <c r="AO53" s="15" t="str">
        <f t="shared" si="20"/>
        <v/>
      </c>
      <c r="AP53" s="15" t="str">
        <f t="shared" si="20"/>
        <v/>
      </c>
      <c r="AQ53" s="15" t="str">
        <f t="shared" si="20"/>
        <v/>
      </c>
      <c r="AR53" s="15" t="str">
        <f t="shared" si="20"/>
        <v/>
      </c>
      <c r="AS53" s="15" t="str">
        <f t="shared" si="20"/>
        <v/>
      </c>
      <c r="AT53" s="15"/>
      <c r="AU53" s="11" t="str">
        <f t="shared" si="21"/>
        <v/>
      </c>
      <c r="AV53" s="11" t="str">
        <f t="shared" si="21"/>
        <v/>
      </c>
      <c r="AW53" s="11" t="str">
        <f t="shared" si="21"/>
        <v/>
      </c>
      <c r="AX53" s="11" t="str">
        <f t="shared" si="21"/>
        <v/>
      </c>
      <c r="AY53" s="11" t="str">
        <f t="shared" si="21"/>
        <v/>
      </c>
      <c r="AZ53" s="11" t="str">
        <f t="shared" si="21"/>
        <v/>
      </c>
      <c r="BA53" s="31"/>
      <c r="BB53" s="11" t="str">
        <f t="shared" si="14"/>
        <v/>
      </c>
      <c r="BC53" s="11" t="str">
        <f t="shared" si="22"/>
        <v/>
      </c>
      <c r="BD53" s="11" t="str">
        <f t="shared" si="22"/>
        <v/>
      </c>
      <c r="BE53" s="11" t="str">
        <f t="shared" si="23"/>
        <v/>
      </c>
      <c r="BF53" s="11" t="str">
        <f t="shared" si="23"/>
        <v/>
      </c>
      <c r="BG53" s="11" t="str">
        <f t="shared" si="23"/>
        <v/>
      </c>
    </row>
    <row r="54" spans="2:59">
      <c r="B54" s="11" t="str">
        <f t="shared" si="1"/>
        <v/>
      </c>
      <c r="C54" s="29"/>
      <c r="D54" s="65" t="str">
        <f t="shared" si="2"/>
        <v/>
      </c>
      <c r="E54" s="10" t="str">
        <f t="shared" si="3"/>
        <v/>
      </c>
      <c r="F54" s="10" t="str">
        <f t="shared" si="4"/>
        <v/>
      </c>
      <c r="G54" s="31" t="str">
        <f t="shared" si="5"/>
        <v/>
      </c>
      <c r="H54" s="11" t="str">
        <f t="shared" si="6"/>
        <v/>
      </c>
      <c r="I54" s="61"/>
      <c r="J54" s="61"/>
      <c r="K54" s="61"/>
      <c r="L54" s="61"/>
      <c r="M54" s="61"/>
      <c r="N54" s="61"/>
      <c r="O54" s="67"/>
      <c r="P54" s="11" t="str">
        <f t="shared" si="7"/>
        <v/>
      </c>
      <c r="Q54" s="12" t="str">
        <f t="shared" si="8"/>
        <v/>
      </c>
      <c r="R54" s="12"/>
      <c r="S54" s="12" t="str">
        <f t="shared" si="17"/>
        <v/>
      </c>
      <c r="T54" s="12" t="str">
        <f t="shared" si="17"/>
        <v/>
      </c>
      <c r="U54" s="12" t="str">
        <f t="shared" si="17"/>
        <v/>
      </c>
      <c r="V54" s="12" t="str">
        <f t="shared" si="17"/>
        <v/>
      </c>
      <c r="W54" s="12" t="str">
        <f t="shared" si="17"/>
        <v/>
      </c>
      <c r="X54" s="12" t="str">
        <f t="shared" si="17"/>
        <v/>
      </c>
      <c r="Y54" s="12"/>
      <c r="Z54" s="9" t="str">
        <f t="shared" si="18"/>
        <v/>
      </c>
      <c r="AA54" s="9" t="str">
        <f t="shared" si="18"/>
        <v/>
      </c>
      <c r="AB54" s="9" t="str">
        <f t="shared" si="18"/>
        <v/>
      </c>
      <c r="AC54" s="9" t="str">
        <f t="shared" si="18"/>
        <v/>
      </c>
      <c r="AD54" s="9" t="str">
        <f t="shared" si="18"/>
        <v/>
      </c>
      <c r="AE54" s="9" t="str">
        <f t="shared" si="18"/>
        <v/>
      </c>
      <c r="AF54" s="9"/>
      <c r="AG54" s="12" t="str">
        <f t="shared" si="19"/>
        <v/>
      </c>
      <c r="AH54" s="12" t="str">
        <f t="shared" si="19"/>
        <v/>
      </c>
      <c r="AI54" s="12" t="str">
        <f t="shared" si="19"/>
        <v/>
      </c>
      <c r="AJ54" s="12" t="str">
        <f t="shared" si="19"/>
        <v/>
      </c>
      <c r="AK54" s="12" t="str">
        <f t="shared" si="19"/>
        <v/>
      </c>
      <c r="AL54" s="12" t="str">
        <f t="shared" si="19"/>
        <v/>
      </c>
      <c r="AM54" s="12"/>
      <c r="AN54" s="15" t="str">
        <f t="shared" si="20"/>
        <v/>
      </c>
      <c r="AO54" s="15" t="str">
        <f t="shared" si="20"/>
        <v/>
      </c>
      <c r="AP54" s="15" t="str">
        <f t="shared" si="20"/>
        <v/>
      </c>
      <c r="AQ54" s="15" t="str">
        <f t="shared" si="20"/>
        <v/>
      </c>
      <c r="AR54" s="15" t="str">
        <f t="shared" si="20"/>
        <v/>
      </c>
      <c r="AS54" s="15" t="str">
        <f t="shared" si="20"/>
        <v/>
      </c>
      <c r="AT54" s="15"/>
      <c r="AU54" s="11" t="str">
        <f t="shared" si="21"/>
        <v/>
      </c>
      <c r="AV54" s="11" t="str">
        <f t="shared" si="21"/>
        <v/>
      </c>
      <c r="AW54" s="11" t="str">
        <f t="shared" si="21"/>
        <v/>
      </c>
      <c r="AX54" s="11" t="str">
        <f t="shared" si="21"/>
        <v/>
      </c>
      <c r="AY54" s="11" t="str">
        <f t="shared" si="21"/>
        <v/>
      </c>
      <c r="AZ54" s="11" t="str">
        <f t="shared" si="21"/>
        <v/>
      </c>
      <c r="BA54" s="31"/>
      <c r="BB54" s="11" t="str">
        <f t="shared" si="14"/>
        <v/>
      </c>
      <c r="BC54" s="11" t="str">
        <f t="shared" si="22"/>
        <v/>
      </c>
      <c r="BD54" s="11" t="str">
        <f t="shared" si="22"/>
        <v/>
      </c>
      <c r="BE54" s="11" t="str">
        <f t="shared" si="23"/>
        <v/>
      </c>
      <c r="BF54" s="11" t="str">
        <f t="shared" si="23"/>
        <v/>
      </c>
      <c r="BG54" s="11" t="str">
        <f t="shared" si="23"/>
        <v/>
      </c>
    </row>
    <row r="55" spans="2:59">
      <c r="B55" s="11" t="str">
        <f t="shared" si="1"/>
        <v/>
      </c>
      <c r="C55" s="29"/>
      <c r="D55" s="65" t="str">
        <f t="shared" si="2"/>
        <v/>
      </c>
      <c r="E55" s="10" t="str">
        <f t="shared" si="3"/>
        <v/>
      </c>
      <c r="F55" s="10" t="str">
        <f t="shared" si="4"/>
        <v/>
      </c>
      <c r="G55" s="31" t="str">
        <f t="shared" si="5"/>
        <v/>
      </c>
      <c r="H55" s="11" t="str">
        <f t="shared" si="6"/>
        <v/>
      </c>
      <c r="I55" s="61"/>
      <c r="J55" s="61"/>
      <c r="K55" s="61"/>
      <c r="L55" s="61"/>
      <c r="M55" s="61"/>
      <c r="N55" s="61"/>
      <c r="O55" s="67"/>
      <c r="P55" s="11" t="str">
        <f t="shared" si="7"/>
        <v/>
      </c>
      <c r="Q55" s="12" t="str">
        <f t="shared" si="8"/>
        <v/>
      </c>
      <c r="R55" s="12"/>
      <c r="S55" s="12" t="str">
        <f t="shared" si="17"/>
        <v/>
      </c>
      <c r="T55" s="12" t="str">
        <f t="shared" si="17"/>
        <v/>
      </c>
      <c r="U55" s="12" t="str">
        <f t="shared" si="17"/>
        <v/>
      </c>
      <c r="V55" s="12" t="str">
        <f t="shared" si="17"/>
        <v/>
      </c>
      <c r="W55" s="12" t="str">
        <f t="shared" si="17"/>
        <v/>
      </c>
      <c r="X55" s="12" t="str">
        <f t="shared" si="17"/>
        <v/>
      </c>
      <c r="Y55" s="12"/>
      <c r="Z55" s="9" t="str">
        <f t="shared" si="18"/>
        <v/>
      </c>
      <c r="AA55" s="9" t="str">
        <f t="shared" si="18"/>
        <v/>
      </c>
      <c r="AB55" s="9" t="str">
        <f t="shared" si="18"/>
        <v/>
      </c>
      <c r="AC55" s="9" t="str">
        <f t="shared" si="18"/>
        <v/>
      </c>
      <c r="AD55" s="9" t="str">
        <f t="shared" si="18"/>
        <v/>
      </c>
      <c r="AE55" s="9" t="str">
        <f t="shared" si="18"/>
        <v/>
      </c>
      <c r="AF55" s="9"/>
      <c r="AG55" s="12" t="str">
        <f t="shared" si="19"/>
        <v/>
      </c>
      <c r="AH55" s="12" t="str">
        <f t="shared" si="19"/>
        <v/>
      </c>
      <c r="AI55" s="12" t="str">
        <f t="shared" si="19"/>
        <v/>
      </c>
      <c r="AJ55" s="12" t="str">
        <f t="shared" si="19"/>
        <v/>
      </c>
      <c r="AK55" s="12" t="str">
        <f t="shared" si="19"/>
        <v/>
      </c>
      <c r="AL55" s="12" t="str">
        <f t="shared" si="19"/>
        <v/>
      </c>
      <c r="AM55" s="12"/>
      <c r="AN55" s="15" t="str">
        <f t="shared" si="20"/>
        <v/>
      </c>
      <c r="AO55" s="15" t="str">
        <f t="shared" si="20"/>
        <v/>
      </c>
      <c r="AP55" s="15" t="str">
        <f t="shared" si="20"/>
        <v/>
      </c>
      <c r="AQ55" s="15" t="str">
        <f t="shared" si="20"/>
        <v/>
      </c>
      <c r="AR55" s="15" t="str">
        <f t="shared" si="20"/>
        <v/>
      </c>
      <c r="AS55" s="15" t="str">
        <f t="shared" si="20"/>
        <v/>
      </c>
      <c r="AT55" s="15"/>
      <c r="AU55" s="11" t="str">
        <f t="shared" si="21"/>
        <v/>
      </c>
      <c r="AV55" s="11" t="str">
        <f t="shared" si="21"/>
        <v/>
      </c>
      <c r="AW55" s="11" t="str">
        <f t="shared" si="21"/>
        <v/>
      </c>
      <c r="AX55" s="11" t="str">
        <f t="shared" si="21"/>
        <v/>
      </c>
      <c r="AY55" s="11" t="str">
        <f t="shared" si="21"/>
        <v/>
      </c>
      <c r="AZ55" s="11" t="str">
        <f t="shared" si="21"/>
        <v/>
      </c>
      <c r="BA55" s="31"/>
      <c r="BB55" s="11" t="str">
        <f t="shared" si="14"/>
        <v/>
      </c>
      <c r="BC55" s="11" t="str">
        <f t="shared" si="22"/>
        <v/>
      </c>
      <c r="BD55" s="11" t="str">
        <f t="shared" si="22"/>
        <v/>
      </c>
      <c r="BE55" s="11" t="str">
        <f t="shared" si="23"/>
        <v/>
      </c>
      <c r="BF55" s="11" t="str">
        <f t="shared" si="23"/>
        <v/>
      </c>
      <c r="BG55" s="11" t="str">
        <f t="shared" si="23"/>
        <v/>
      </c>
    </row>
    <row r="56" spans="2:59">
      <c r="B56" s="11" t="str">
        <f t="shared" si="1"/>
        <v/>
      </c>
      <c r="C56" s="29"/>
      <c r="D56" s="65" t="str">
        <f t="shared" si="2"/>
        <v/>
      </c>
      <c r="E56" s="10" t="str">
        <f t="shared" si="3"/>
        <v/>
      </c>
      <c r="F56" s="10" t="str">
        <f t="shared" si="4"/>
        <v/>
      </c>
      <c r="G56" s="31" t="str">
        <f t="shared" si="5"/>
        <v/>
      </c>
      <c r="H56" s="11" t="str">
        <f t="shared" si="6"/>
        <v/>
      </c>
      <c r="I56" s="61"/>
      <c r="J56" s="61"/>
      <c r="K56" s="61"/>
      <c r="L56" s="61"/>
      <c r="M56" s="61"/>
      <c r="N56" s="61"/>
      <c r="O56" s="67"/>
      <c r="P56" s="11" t="str">
        <f t="shared" si="7"/>
        <v/>
      </c>
      <c r="Q56" s="12" t="str">
        <f t="shared" si="8"/>
        <v/>
      </c>
      <c r="R56" s="12"/>
      <c r="S56" s="12" t="str">
        <f t="shared" si="17"/>
        <v/>
      </c>
      <c r="T56" s="12" t="str">
        <f t="shared" si="17"/>
        <v/>
      </c>
      <c r="U56" s="12" t="str">
        <f t="shared" si="17"/>
        <v/>
      </c>
      <c r="V56" s="12" t="str">
        <f t="shared" si="17"/>
        <v/>
      </c>
      <c r="W56" s="12" t="str">
        <f t="shared" si="17"/>
        <v/>
      </c>
      <c r="X56" s="12" t="str">
        <f t="shared" si="17"/>
        <v/>
      </c>
      <c r="Y56" s="12"/>
      <c r="Z56" s="9" t="str">
        <f t="shared" si="18"/>
        <v/>
      </c>
      <c r="AA56" s="9" t="str">
        <f t="shared" si="18"/>
        <v/>
      </c>
      <c r="AB56" s="9" t="str">
        <f t="shared" si="18"/>
        <v/>
      </c>
      <c r="AC56" s="9" t="str">
        <f t="shared" si="18"/>
        <v/>
      </c>
      <c r="AD56" s="9" t="str">
        <f t="shared" si="18"/>
        <v/>
      </c>
      <c r="AE56" s="9" t="str">
        <f t="shared" si="18"/>
        <v/>
      </c>
      <c r="AF56" s="9"/>
      <c r="AG56" s="12" t="str">
        <f t="shared" si="19"/>
        <v/>
      </c>
      <c r="AH56" s="12" t="str">
        <f t="shared" si="19"/>
        <v/>
      </c>
      <c r="AI56" s="12" t="str">
        <f t="shared" si="19"/>
        <v/>
      </c>
      <c r="AJ56" s="12" t="str">
        <f t="shared" si="19"/>
        <v/>
      </c>
      <c r="AK56" s="12" t="str">
        <f t="shared" si="19"/>
        <v/>
      </c>
      <c r="AL56" s="12" t="str">
        <f t="shared" si="19"/>
        <v/>
      </c>
      <c r="AM56" s="12"/>
      <c r="AN56" s="15" t="str">
        <f t="shared" si="20"/>
        <v/>
      </c>
      <c r="AO56" s="15" t="str">
        <f t="shared" si="20"/>
        <v/>
      </c>
      <c r="AP56" s="15" t="str">
        <f t="shared" si="20"/>
        <v/>
      </c>
      <c r="AQ56" s="15" t="str">
        <f t="shared" si="20"/>
        <v/>
      </c>
      <c r="AR56" s="15" t="str">
        <f t="shared" si="20"/>
        <v/>
      </c>
      <c r="AS56" s="15" t="str">
        <f t="shared" si="20"/>
        <v/>
      </c>
      <c r="AT56" s="15"/>
      <c r="AU56" s="11" t="str">
        <f t="shared" si="21"/>
        <v/>
      </c>
      <c r="AV56" s="11" t="str">
        <f t="shared" si="21"/>
        <v/>
      </c>
      <c r="AW56" s="11" t="str">
        <f t="shared" si="21"/>
        <v/>
      </c>
      <c r="AX56" s="11" t="str">
        <f t="shared" si="21"/>
        <v/>
      </c>
      <c r="AY56" s="11" t="str">
        <f t="shared" si="21"/>
        <v/>
      </c>
      <c r="AZ56" s="11" t="str">
        <f t="shared" si="21"/>
        <v/>
      </c>
      <c r="BA56" s="31"/>
      <c r="BB56" s="11" t="str">
        <f t="shared" si="14"/>
        <v/>
      </c>
      <c r="BC56" s="11" t="str">
        <f t="shared" si="22"/>
        <v/>
      </c>
      <c r="BD56" s="11" t="str">
        <f t="shared" si="22"/>
        <v/>
      </c>
      <c r="BE56" s="11" t="str">
        <f t="shared" si="23"/>
        <v/>
      </c>
      <c r="BF56" s="11" t="str">
        <f t="shared" si="23"/>
        <v/>
      </c>
      <c r="BG56" s="11" t="str">
        <f t="shared" si="23"/>
        <v/>
      </c>
    </row>
    <row r="58" spans="2:59">
      <c r="B58">
        <v>1</v>
      </c>
      <c r="C58" s="5">
        <v>2</v>
      </c>
      <c r="D58" s="5">
        <v>3</v>
      </c>
      <c r="E58" s="5">
        <v>4</v>
      </c>
      <c r="F58" s="5">
        <v>5</v>
      </c>
      <c r="G58" s="5">
        <v>6</v>
      </c>
      <c r="H58" s="5">
        <v>7</v>
      </c>
      <c r="I58" s="5">
        <v>8</v>
      </c>
      <c r="J58" s="5">
        <v>9</v>
      </c>
      <c r="K58" s="5">
        <v>10</v>
      </c>
      <c r="L58" s="5">
        <v>11</v>
      </c>
      <c r="M58" s="5">
        <v>12</v>
      </c>
      <c r="N58" s="5">
        <v>13</v>
      </c>
      <c r="O58" s="5">
        <v>14</v>
      </c>
      <c r="P58" s="5">
        <v>15</v>
      </c>
      <c r="Q58" s="5">
        <v>16</v>
      </c>
      <c r="R58" s="5">
        <v>17</v>
      </c>
      <c r="S58" s="5">
        <v>18</v>
      </c>
      <c r="T58" s="5">
        <v>19</v>
      </c>
      <c r="U58" s="5">
        <v>20</v>
      </c>
      <c r="V58" s="5">
        <v>21</v>
      </c>
      <c r="W58" s="5">
        <v>22</v>
      </c>
      <c r="X58" s="5">
        <v>23</v>
      </c>
      <c r="Y58" s="5">
        <v>24</v>
      </c>
      <c r="Z58" s="5">
        <v>25</v>
      </c>
      <c r="AA58" s="5">
        <v>26</v>
      </c>
      <c r="AB58" s="5">
        <v>27</v>
      </c>
      <c r="AC58" s="5">
        <v>28</v>
      </c>
      <c r="AD58" s="5">
        <v>29</v>
      </c>
      <c r="AE58" s="5">
        <v>30</v>
      </c>
      <c r="AF58" s="5">
        <v>31</v>
      </c>
      <c r="AG58" s="5">
        <v>32</v>
      </c>
      <c r="AH58" s="5">
        <v>33</v>
      </c>
      <c r="AI58" s="5">
        <v>34</v>
      </c>
      <c r="AJ58" s="5">
        <v>35</v>
      </c>
      <c r="AK58" s="5">
        <v>36</v>
      </c>
      <c r="AL58" s="5">
        <v>37</v>
      </c>
      <c r="AM58" s="5">
        <v>38</v>
      </c>
      <c r="AN58" s="5">
        <v>39</v>
      </c>
      <c r="AO58" s="5">
        <v>40</v>
      </c>
      <c r="AP58" s="5">
        <v>41</v>
      </c>
      <c r="AQ58" s="5">
        <v>42</v>
      </c>
      <c r="AR58" s="5">
        <v>43</v>
      </c>
      <c r="AS58" s="5">
        <v>44</v>
      </c>
      <c r="AT58" s="5">
        <v>45</v>
      </c>
      <c r="AU58" s="5">
        <v>46</v>
      </c>
      <c r="AV58" s="5">
        <v>47</v>
      </c>
      <c r="AW58" s="5">
        <v>48</v>
      </c>
      <c r="AX58" s="5">
        <v>49</v>
      </c>
      <c r="AY58" s="5">
        <v>50</v>
      </c>
      <c r="AZ58" s="5">
        <v>51</v>
      </c>
      <c r="BA58" s="5">
        <v>52</v>
      </c>
      <c r="BB58" s="5">
        <v>53</v>
      </c>
      <c r="BC58" s="5">
        <v>54</v>
      </c>
      <c r="BD58" s="5">
        <v>55</v>
      </c>
      <c r="BE58" s="5">
        <v>56</v>
      </c>
      <c r="BF58" s="5">
        <v>57</v>
      </c>
      <c r="BG58" s="5">
        <v>58</v>
      </c>
    </row>
  </sheetData>
  <protectedRanges>
    <protectedRange sqref="F2:F3 C22:C56 I22:O56 D2:D3 Q7:Y56" name="Wedstrijdprogramma A klasse"/>
    <protectedRange sqref="C7:C21" name="Wedstrijdprogramma A klasse_1"/>
    <protectedRange sqref="I21:O21 O13 K16:L18 I19:L19 M16:M19 I20:M20 N16:O20 I7:O7 I8:K8 K14:N15 J9:J16 L8:N13 K9:K13 I9:I18" name="Wedstrijdprogramma A klasse_4"/>
    <protectedRange sqref="J17:J18" name="Wedstrijdprogramma A klasse_4_1"/>
    <protectedRange sqref="O14:O15 O8:O12" name="Wedstrijdprogramma A klasse_4_2"/>
  </protectedRanges>
  <autoFilter ref="B6:BG56" xr:uid="{00000000-0001-0000-0200-000000000000}">
    <sortState xmlns:xlrd2="http://schemas.microsoft.com/office/spreadsheetml/2017/richdata2" ref="B7:BG56">
      <sortCondition ref="C6:C56"/>
    </sortState>
  </autoFilter>
  <conditionalFormatting sqref="I7:N56">
    <cfRule type="cellIs" dxfId="11" priority="1" operator="equal">
      <formula>$V$2</formula>
    </cfRule>
    <cfRule type="cellIs" dxfId="10" priority="2" operator="equal">
      <formula>$U$2</formula>
    </cfRule>
    <cfRule type="cellIs" dxfId="9" priority="3" operator="equal">
      <formula>$T$2</formula>
    </cfRule>
    <cfRule type="cellIs" dxfId="8" priority="4" operator="equal">
      <formula>$S$2</formula>
    </cfRule>
    <cfRule type="cellIs" dxfId="7" priority="5" operator="equal">
      <formula>$T$1</formula>
    </cfRule>
    <cfRule type="cellIs" dxfId="6" priority="6" operator="equal">
      <formula>$S$1</formula>
    </cfRule>
  </conditionalFormatting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Thorner zeilclub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Riesthuis</dc:creator>
  <cp:keywords/>
  <dc:description/>
  <cp:lastModifiedBy/>
  <cp:revision/>
  <dcterms:created xsi:type="dcterms:W3CDTF">2009-06-30T06:26:18Z</dcterms:created>
  <dcterms:modified xsi:type="dcterms:W3CDTF">2023-07-02T06:50:05Z</dcterms:modified>
  <cp:category/>
  <cp:contentStatus/>
</cp:coreProperties>
</file>